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FE8881FE-6BEE-4A38-9349-24891DCCE2F7}" xr6:coauthVersionLast="45" xr6:coauthVersionMax="45" xr10:uidLastSave="{00000000-0000-0000-0000-000000000000}"/>
  <bookViews>
    <workbookView xWindow="-120" yWindow="-120" windowWidth="29040" windowHeight="15840" tabRatio="557" activeTab="3" xr2:uid="{00000000-000D-0000-FFFF-FFFF00000000}"/>
  </bookViews>
  <sheets>
    <sheet name="титульный" sheetId="2" r:id="rId1"/>
    <sheet name="раздел 1" sheetId="1" r:id="rId2"/>
    <sheet name="раздел 2" sheetId="3" r:id="rId3"/>
    <sheet name="Обоснования" sheetId="4" r:id="rId4"/>
    <sheet name="мун.задание" sheetId="9" r:id="rId5"/>
    <sheet name="целевые" sheetId="11" r:id="rId6"/>
    <sheet name="внебюджет" sheetId="10" r:id="rId7"/>
  </sheets>
  <definedNames>
    <definedName name="_xlnm.Print_Area" localSheetId="6">внебюджет!$I$1</definedName>
    <definedName name="_xlnm.Print_Area" localSheetId="4">мун.задание!$I$1</definedName>
    <definedName name="_xlnm.Print_Area" localSheetId="3">Обоснования!$A$1:$K$330</definedName>
    <definedName name="_xlnm.Print_Area" localSheetId="2">'раздел 2'!$A$1:$J$52</definedName>
    <definedName name="_xlnm.Print_Area" localSheetId="5">целевые!$I$1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2" i="4" l="1"/>
  <c r="E261" i="4"/>
  <c r="E260" i="4"/>
  <c r="E264" i="4"/>
  <c r="E263" i="4"/>
  <c r="D113" i="4" l="1"/>
  <c r="D114" i="4"/>
  <c r="A64" i="4"/>
  <c r="A63" i="4"/>
  <c r="A65" i="4"/>
  <c r="A66" i="4"/>
  <c r="A67" i="4"/>
  <c r="A68" i="4"/>
  <c r="A69" i="4"/>
  <c r="D253" i="4" l="1"/>
  <c r="D254" i="4" s="1"/>
  <c r="D255" i="4" s="1"/>
  <c r="D256" i="4" s="1"/>
  <c r="C252" i="4"/>
  <c r="C253" i="4" s="1"/>
  <c r="C254" i="4" s="1"/>
  <c r="C255" i="4" s="1"/>
  <c r="C256" i="4" s="1"/>
  <c r="C257" i="4" s="1"/>
  <c r="C258" i="4" s="1"/>
  <c r="A60" i="4"/>
  <c r="A61" i="4"/>
  <c r="A62" i="4"/>
  <c r="A59" i="4"/>
  <c r="F228" i="4" l="1"/>
  <c r="F219" i="4"/>
  <c r="G213" i="4"/>
  <c r="H213" i="4"/>
  <c r="I213" i="4"/>
  <c r="J213" i="4"/>
  <c r="K213" i="4"/>
  <c r="F213" i="4"/>
  <c r="G207" i="4"/>
  <c r="H207" i="4"/>
  <c r="I207" i="4"/>
  <c r="J207" i="4"/>
  <c r="K207" i="4"/>
  <c r="F207" i="4"/>
  <c r="G195" i="4"/>
  <c r="H195" i="4"/>
  <c r="I195" i="4"/>
  <c r="J195" i="4"/>
  <c r="K195" i="4"/>
  <c r="F195" i="4"/>
  <c r="G180" i="4"/>
  <c r="H180" i="4"/>
  <c r="I180" i="4"/>
  <c r="J180" i="4"/>
  <c r="K180" i="4"/>
  <c r="F180" i="4"/>
  <c r="G143" i="4"/>
  <c r="H143" i="4"/>
  <c r="I143" i="4"/>
  <c r="J143" i="4"/>
  <c r="K143" i="4"/>
  <c r="F143" i="4"/>
  <c r="F127" i="4"/>
  <c r="G127" i="4"/>
  <c r="H127" i="4"/>
  <c r="I127" i="4"/>
  <c r="J127" i="4"/>
  <c r="K127" i="4"/>
  <c r="F111" i="4"/>
  <c r="G111" i="4"/>
  <c r="H111" i="4"/>
  <c r="I111" i="4"/>
  <c r="J111" i="4"/>
  <c r="K111" i="4"/>
  <c r="G92" i="4"/>
  <c r="H92" i="4"/>
  <c r="I92" i="4"/>
  <c r="J92" i="4"/>
  <c r="K92" i="4"/>
  <c r="F92" i="4"/>
  <c r="G76" i="4"/>
  <c r="H76" i="4"/>
  <c r="I76" i="4"/>
  <c r="J76" i="4"/>
  <c r="K76" i="4"/>
  <c r="F76" i="4"/>
  <c r="G57" i="4"/>
  <c r="H57" i="4"/>
  <c r="I57" i="4"/>
  <c r="J57" i="4"/>
  <c r="K57" i="4"/>
  <c r="F57" i="4"/>
  <c r="F41" i="4"/>
  <c r="G41" i="4"/>
  <c r="H41" i="4"/>
  <c r="I41" i="4"/>
  <c r="J41" i="4"/>
  <c r="K41" i="4"/>
  <c r="G25" i="4"/>
  <c r="H25" i="4"/>
  <c r="I25" i="4"/>
  <c r="J25" i="4"/>
  <c r="K25" i="4"/>
  <c r="F25" i="4"/>
  <c r="K9" i="4"/>
  <c r="G9" i="4"/>
  <c r="H9" i="4"/>
  <c r="I9" i="4"/>
  <c r="J9" i="4"/>
  <c r="F9" i="4"/>
  <c r="E41" i="4" l="1"/>
  <c r="E57" i="4"/>
  <c r="G10" i="3"/>
  <c r="G16" i="3"/>
  <c r="H16" i="3"/>
  <c r="I16" i="3"/>
  <c r="J16" i="3"/>
  <c r="H10" i="3"/>
  <c r="I10" i="3"/>
  <c r="J10" i="3"/>
  <c r="G9" i="3" l="1"/>
  <c r="E326" i="4"/>
  <c r="E325" i="4"/>
  <c r="K324" i="4"/>
  <c r="J324" i="4"/>
  <c r="O324" i="4" s="1"/>
  <c r="I324" i="4"/>
  <c r="H324" i="4"/>
  <c r="G324" i="4"/>
  <c r="N324" i="4" s="1"/>
  <c r="F324" i="4"/>
  <c r="M324" i="4" s="1"/>
  <c r="E323" i="4"/>
  <c r="E322" i="4"/>
  <c r="K321" i="4"/>
  <c r="K319" i="4" s="1"/>
  <c r="J321" i="4"/>
  <c r="J319" i="4" s="1"/>
  <c r="I321" i="4"/>
  <c r="I319" i="4" s="1"/>
  <c r="H321" i="4"/>
  <c r="H319" i="4" s="1"/>
  <c r="G321" i="4"/>
  <c r="N321" i="4" s="1"/>
  <c r="F321" i="4"/>
  <c r="F319" i="4" s="1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K301" i="4"/>
  <c r="J301" i="4"/>
  <c r="I301" i="4"/>
  <c r="H301" i="4"/>
  <c r="G301" i="4"/>
  <c r="F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K284" i="4"/>
  <c r="J284" i="4"/>
  <c r="I284" i="4"/>
  <c r="H284" i="4"/>
  <c r="G284" i="4"/>
  <c r="F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K267" i="4"/>
  <c r="J267" i="4"/>
  <c r="I267" i="4"/>
  <c r="H267" i="4"/>
  <c r="G267" i="4"/>
  <c r="F267" i="4"/>
  <c r="E266" i="4"/>
  <c r="E265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K245" i="4"/>
  <c r="J245" i="4"/>
  <c r="I245" i="4"/>
  <c r="H245" i="4"/>
  <c r="G245" i="4"/>
  <c r="F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K228" i="4"/>
  <c r="J228" i="4"/>
  <c r="I228" i="4"/>
  <c r="H228" i="4"/>
  <c r="G228" i="4"/>
  <c r="E227" i="4"/>
  <c r="E226" i="4"/>
  <c r="E225" i="4"/>
  <c r="E224" i="4"/>
  <c r="E223" i="4"/>
  <c r="D223" i="4" s="1"/>
  <c r="E222" i="4"/>
  <c r="D222" i="4" s="1"/>
  <c r="E221" i="4"/>
  <c r="D221" i="4" s="1"/>
  <c r="K219" i="4"/>
  <c r="J219" i="4"/>
  <c r="I219" i="4"/>
  <c r="I206" i="4" s="1"/>
  <c r="H219" i="4"/>
  <c r="G219" i="4"/>
  <c r="E218" i="4"/>
  <c r="E217" i="4"/>
  <c r="E216" i="4"/>
  <c r="E215" i="4"/>
  <c r="E212" i="4"/>
  <c r="E211" i="4"/>
  <c r="E210" i="4"/>
  <c r="E209" i="4"/>
  <c r="H206" i="4"/>
  <c r="E205" i="4"/>
  <c r="E204" i="4"/>
  <c r="E203" i="4"/>
  <c r="E202" i="4"/>
  <c r="E201" i="4"/>
  <c r="E200" i="4"/>
  <c r="D200" i="4" s="1"/>
  <c r="E199" i="4"/>
  <c r="D199" i="4" s="1"/>
  <c r="E198" i="4"/>
  <c r="D198" i="4" s="1"/>
  <c r="E197" i="4"/>
  <c r="D197" i="4" s="1"/>
  <c r="O195" i="4"/>
  <c r="M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O180" i="4"/>
  <c r="N180" i="4"/>
  <c r="M180" i="4"/>
  <c r="E180" i="4"/>
  <c r="E179" i="4"/>
  <c r="E178" i="4"/>
  <c r="K177" i="4"/>
  <c r="J177" i="4"/>
  <c r="I177" i="4"/>
  <c r="H177" i="4"/>
  <c r="G177" i="4"/>
  <c r="F177" i="4"/>
  <c r="G206" i="4" l="1"/>
  <c r="N206" i="4" s="1"/>
  <c r="K206" i="4"/>
  <c r="G319" i="4"/>
  <c r="K175" i="4"/>
  <c r="E267" i="4"/>
  <c r="E301" i="4"/>
  <c r="J206" i="4"/>
  <c r="O206" i="4" s="1"/>
  <c r="F206" i="4"/>
  <c r="M206" i="4" s="1"/>
  <c r="E228" i="4"/>
  <c r="E195" i="4"/>
  <c r="I175" i="4"/>
  <c r="E213" i="4"/>
  <c r="E324" i="4"/>
  <c r="M177" i="4"/>
  <c r="O177" i="4"/>
  <c r="N195" i="4"/>
  <c r="H175" i="4"/>
  <c r="E219" i="4"/>
  <c r="E245" i="4"/>
  <c r="E284" i="4"/>
  <c r="E321" i="4"/>
  <c r="N177" i="4"/>
  <c r="M321" i="4"/>
  <c r="O321" i="4"/>
  <c r="E207" i="4"/>
  <c r="E177" i="4"/>
  <c r="F6" i="1"/>
  <c r="G6" i="1"/>
  <c r="H6" i="1"/>
  <c r="E6" i="1"/>
  <c r="G175" i="4" l="1"/>
  <c r="J175" i="4"/>
  <c r="E206" i="4"/>
  <c r="E175" i="4" s="1"/>
  <c r="F175" i="4"/>
  <c r="E319" i="4"/>
  <c r="E173" i="4"/>
  <c r="E172" i="4"/>
  <c r="K171" i="4"/>
  <c r="K169" i="4" s="1"/>
  <c r="J171" i="4"/>
  <c r="I171" i="4"/>
  <c r="I169" i="4" s="1"/>
  <c r="H171" i="4"/>
  <c r="H169" i="4" s="1"/>
  <c r="G171" i="4"/>
  <c r="F171" i="4"/>
  <c r="E167" i="4"/>
  <c r="E166" i="4"/>
  <c r="K165" i="4"/>
  <c r="J165" i="4"/>
  <c r="O165" i="4" s="1"/>
  <c r="I165" i="4"/>
  <c r="H165" i="4"/>
  <c r="G165" i="4"/>
  <c r="N165" i="4" s="1"/>
  <c r="F165" i="4"/>
  <c r="M165" i="4" s="1"/>
  <c r="E164" i="4"/>
  <c r="E163" i="4"/>
  <c r="K162" i="4"/>
  <c r="K160" i="4" s="1"/>
  <c r="J162" i="4"/>
  <c r="I162" i="4"/>
  <c r="I160" i="4" s="1"/>
  <c r="H162" i="4"/>
  <c r="H160" i="4" s="1"/>
  <c r="G162" i="4"/>
  <c r="F162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O143" i="4"/>
  <c r="N143" i="4"/>
  <c r="M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O127" i="4"/>
  <c r="N127" i="4"/>
  <c r="M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O111" i="4"/>
  <c r="I109" i="4"/>
  <c r="N111" i="4"/>
  <c r="M111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O92" i="4"/>
  <c r="N92" i="4"/>
  <c r="M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O76" i="4"/>
  <c r="I74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O57" i="4"/>
  <c r="N57" i="4"/>
  <c r="M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C64" i="4" s="1"/>
  <c r="O41" i="4"/>
  <c r="N41" i="4"/>
  <c r="M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O25" i="4"/>
  <c r="N25" i="4"/>
  <c r="M25" i="4"/>
  <c r="E23" i="4"/>
  <c r="C71" i="4" s="1"/>
  <c r="E17" i="4"/>
  <c r="C65" i="4" s="1"/>
  <c r="E18" i="4"/>
  <c r="C66" i="4" s="1"/>
  <c r="E19" i="4"/>
  <c r="C67" i="4" s="1"/>
  <c r="E20" i="4"/>
  <c r="C68" i="4" s="1"/>
  <c r="E21" i="4"/>
  <c r="C69" i="4" s="1"/>
  <c r="H7" i="4"/>
  <c r="O9" i="4"/>
  <c r="E11" i="4"/>
  <c r="C59" i="4" s="1"/>
  <c r="E12" i="4"/>
  <c r="C60" i="4" s="1"/>
  <c r="E13" i="4"/>
  <c r="C61" i="4" s="1"/>
  <c r="E14" i="4"/>
  <c r="C62" i="4" s="1"/>
  <c r="E15" i="4"/>
  <c r="C63" i="4" s="1"/>
  <c r="E16" i="4"/>
  <c r="E22" i="4"/>
  <c r="C70" i="4" s="1"/>
  <c r="E24" i="4"/>
  <c r="C72" i="4" s="1"/>
  <c r="E9" i="4" l="1"/>
  <c r="G160" i="4"/>
  <c r="N162" i="4"/>
  <c r="G169" i="4"/>
  <c r="N171" i="4"/>
  <c r="F160" i="4"/>
  <c r="M162" i="4"/>
  <c r="J160" i="4"/>
  <c r="O162" i="4"/>
  <c r="F169" i="4"/>
  <c r="M171" i="4"/>
  <c r="J169" i="4"/>
  <c r="O171" i="4"/>
  <c r="F7" i="4"/>
  <c r="M9" i="4"/>
  <c r="I7" i="4"/>
  <c r="I5" i="4" s="1"/>
  <c r="M76" i="4"/>
  <c r="F74" i="4"/>
  <c r="J74" i="4"/>
  <c r="H109" i="4"/>
  <c r="K74" i="4"/>
  <c r="K7" i="4"/>
  <c r="N9" i="4"/>
  <c r="G7" i="4"/>
  <c r="H74" i="4"/>
  <c r="F109" i="4"/>
  <c r="J109" i="4"/>
  <c r="G74" i="4"/>
  <c r="N76" i="4"/>
  <c r="G109" i="4"/>
  <c r="K109" i="4"/>
  <c r="E127" i="4"/>
  <c r="J7" i="4"/>
  <c r="E171" i="4"/>
  <c r="E169" i="4" s="1"/>
  <c r="E162" i="4"/>
  <c r="E165" i="4"/>
  <c r="E143" i="4"/>
  <c r="E111" i="4"/>
  <c r="E76" i="4"/>
  <c r="E92" i="4"/>
  <c r="E25" i="4"/>
  <c r="F71" i="1"/>
  <c r="G71" i="1"/>
  <c r="H71" i="1"/>
  <c r="E71" i="1"/>
  <c r="F66" i="1"/>
  <c r="G66" i="1"/>
  <c r="H66" i="1"/>
  <c r="F67" i="1"/>
  <c r="G67" i="1"/>
  <c r="H67" i="1"/>
  <c r="F68" i="1"/>
  <c r="G68" i="1"/>
  <c r="H68" i="1"/>
  <c r="E67" i="1"/>
  <c r="E68" i="1"/>
  <c r="E66" i="1"/>
  <c r="F62" i="1"/>
  <c r="G62" i="1"/>
  <c r="H62" i="1"/>
  <c r="F63" i="1"/>
  <c r="G63" i="1"/>
  <c r="H63" i="1"/>
  <c r="E63" i="1"/>
  <c r="E62" i="1"/>
  <c r="F56" i="1"/>
  <c r="G56" i="1"/>
  <c r="H56" i="1"/>
  <c r="F57" i="1"/>
  <c r="G57" i="1"/>
  <c r="H57" i="1"/>
  <c r="F58" i="1"/>
  <c r="G58" i="1"/>
  <c r="H58" i="1"/>
  <c r="F59" i="1"/>
  <c r="G59" i="1"/>
  <c r="H59" i="1"/>
  <c r="E57" i="1"/>
  <c r="E58" i="1"/>
  <c r="E59" i="1"/>
  <c r="E56" i="1"/>
  <c r="F53" i="1"/>
  <c r="G53" i="1"/>
  <c r="H53" i="1"/>
  <c r="E53" i="1"/>
  <c r="E52" i="1" s="1"/>
  <c r="F50" i="1"/>
  <c r="G50" i="1"/>
  <c r="H50" i="1"/>
  <c r="F51" i="1"/>
  <c r="G51" i="1"/>
  <c r="H51" i="1"/>
  <c r="E51" i="1"/>
  <c r="E50" i="1"/>
  <c r="F45" i="1"/>
  <c r="G45" i="1"/>
  <c r="H45" i="1"/>
  <c r="F46" i="1"/>
  <c r="G46" i="1"/>
  <c r="H46" i="1"/>
  <c r="F47" i="1"/>
  <c r="G47" i="1"/>
  <c r="H47" i="1"/>
  <c r="E46" i="1"/>
  <c r="E47" i="1"/>
  <c r="E45" i="1"/>
  <c r="F41" i="1"/>
  <c r="G41" i="1"/>
  <c r="H41" i="1"/>
  <c r="F42" i="1"/>
  <c r="G42" i="1"/>
  <c r="H42" i="1"/>
  <c r="E42" i="1"/>
  <c r="E41" i="1"/>
  <c r="F34" i="1"/>
  <c r="G34" i="1"/>
  <c r="H34" i="1"/>
  <c r="F35" i="1"/>
  <c r="G35" i="1"/>
  <c r="H35" i="1"/>
  <c r="F36" i="1"/>
  <c r="G36" i="1"/>
  <c r="H36" i="1"/>
  <c r="F37" i="1"/>
  <c r="G37" i="1"/>
  <c r="H37" i="1"/>
  <c r="E35" i="1"/>
  <c r="E36" i="1"/>
  <c r="E37" i="1"/>
  <c r="E34" i="1"/>
  <c r="F29" i="1"/>
  <c r="G29" i="1"/>
  <c r="H29" i="1"/>
  <c r="E29" i="1"/>
  <c r="E25" i="1"/>
  <c r="F25" i="1"/>
  <c r="G25" i="1"/>
  <c r="H25" i="1"/>
  <c r="E26" i="1"/>
  <c r="F26" i="1"/>
  <c r="G26" i="1"/>
  <c r="H26" i="1"/>
  <c r="F24" i="1"/>
  <c r="G24" i="1"/>
  <c r="H24" i="1"/>
  <c r="E24" i="1"/>
  <c r="F21" i="1"/>
  <c r="G21" i="1"/>
  <c r="H21" i="1"/>
  <c r="F22" i="1"/>
  <c r="G22" i="1"/>
  <c r="H22" i="1"/>
  <c r="F23" i="1"/>
  <c r="G23" i="1"/>
  <c r="H23" i="1"/>
  <c r="E22" i="1"/>
  <c r="E23" i="1"/>
  <c r="E21" i="1"/>
  <c r="F18" i="1"/>
  <c r="G18" i="1"/>
  <c r="H18" i="1"/>
  <c r="E18" i="1"/>
  <c r="F14" i="1"/>
  <c r="G14" i="1"/>
  <c r="H14" i="1"/>
  <c r="F15" i="1"/>
  <c r="G15" i="1"/>
  <c r="H15" i="1"/>
  <c r="F16" i="1"/>
  <c r="G16" i="1"/>
  <c r="H16" i="1"/>
  <c r="F17" i="1"/>
  <c r="G17" i="1"/>
  <c r="H17" i="1"/>
  <c r="E17" i="1"/>
  <c r="E15" i="1"/>
  <c r="E16" i="1"/>
  <c r="E14" i="1"/>
  <c r="F10" i="1"/>
  <c r="G10" i="1"/>
  <c r="H10" i="1"/>
  <c r="E10" i="1"/>
  <c r="H69" i="11"/>
  <c r="G69" i="11"/>
  <c r="F69" i="11"/>
  <c r="E69" i="11"/>
  <c r="H64" i="11"/>
  <c r="G64" i="11"/>
  <c r="F64" i="11"/>
  <c r="E64" i="11"/>
  <c r="H60" i="11"/>
  <c r="G60" i="11"/>
  <c r="F60" i="11"/>
  <c r="E60" i="11"/>
  <c r="H54" i="11"/>
  <c r="J26" i="3" s="1"/>
  <c r="J29" i="3" s="1"/>
  <c r="G54" i="11"/>
  <c r="I26" i="3" s="1"/>
  <c r="I29" i="3" s="1"/>
  <c r="F54" i="11"/>
  <c r="H26" i="3" s="1"/>
  <c r="H29" i="3" s="1"/>
  <c r="E54" i="11"/>
  <c r="G26" i="3" s="1"/>
  <c r="G29" i="3" s="1"/>
  <c r="H52" i="11"/>
  <c r="G52" i="11"/>
  <c r="F52" i="11"/>
  <c r="E52" i="11"/>
  <c r="H48" i="11"/>
  <c r="G48" i="11"/>
  <c r="F48" i="11"/>
  <c r="E48" i="11"/>
  <c r="H43" i="11"/>
  <c r="G43" i="11"/>
  <c r="F43" i="11"/>
  <c r="E43" i="11"/>
  <c r="H40" i="11"/>
  <c r="H38" i="11" s="1"/>
  <c r="G40" i="11"/>
  <c r="G38" i="11" s="1"/>
  <c r="F40" i="11"/>
  <c r="F38" i="11" s="1"/>
  <c r="E40" i="11"/>
  <c r="E38" i="11"/>
  <c r="H32" i="11"/>
  <c r="G32" i="11"/>
  <c r="F32" i="11"/>
  <c r="E32" i="11"/>
  <c r="H27" i="11"/>
  <c r="G27" i="11"/>
  <c r="F27" i="11"/>
  <c r="E27" i="11"/>
  <c r="H19" i="11"/>
  <c r="G19" i="11"/>
  <c r="F19" i="11"/>
  <c r="E19" i="11"/>
  <c r="H12" i="11"/>
  <c r="H8" i="11" s="1"/>
  <c r="G12" i="11"/>
  <c r="G8" i="11" s="1"/>
  <c r="F12" i="11"/>
  <c r="F8" i="11" s="1"/>
  <c r="E12" i="11"/>
  <c r="E8" i="11" s="1"/>
  <c r="H69" i="10"/>
  <c r="G69" i="10"/>
  <c r="F69" i="10"/>
  <c r="E69" i="10"/>
  <c r="H64" i="10"/>
  <c r="G64" i="10"/>
  <c r="F64" i="10"/>
  <c r="E64" i="10"/>
  <c r="H60" i="10"/>
  <c r="G60" i="10"/>
  <c r="F60" i="10"/>
  <c r="E60" i="10"/>
  <c r="H54" i="10"/>
  <c r="J37" i="3" s="1"/>
  <c r="J40" i="3" s="1"/>
  <c r="G54" i="10"/>
  <c r="I37" i="3" s="1"/>
  <c r="I40" i="3" s="1"/>
  <c r="F54" i="10"/>
  <c r="H37" i="3" s="1"/>
  <c r="H40" i="3" s="1"/>
  <c r="E54" i="10"/>
  <c r="G37" i="3" s="1"/>
  <c r="G40" i="3" s="1"/>
  <c r="H52" i="10"/>
  <c r="G52" i="10"/>
  <c r="F52" i="10"/>
  <c r="E52" i="10"/>
  <c r="H48" i="10"/>
  <c r="G48" i="10"/>
  <c r="F48" i="10"/>
  <c r="E48" i="10"/>
  <c r="H43" i="10"/>
  <c r="G43" i="10"/>
  <c r="F43" i="10"/>
  <c r="E43" i="10"/>
  <c r="H40" i="10"/>
  <c r="H38" i="10" s="1"/>
  <c r="G40" i="10"/>
  <c r="G38" i="10" s="1"/>
  <c r="F40" i="10"/>
  <c r="F38" i="10" s="1"/>
  <c r="E40" i="10"/>
  <c r="E38" i="10" s="1"/>
  <c r="H32" i="10"/>
  <c r="G32" i="10"/>
  <c r="F32" i="10"/>
  <c r="E32" i="10"/>
  <c r="H27" i="10"/>
  <c r="G27" i="10"/>
  <c r="F27" i="10"/>
  <c r="E27" i="10"/>
  <c r="H19" i="10"/>
  <c r="G19" i="10"/>
  <c r="F19" i="10"/>
  <c r="E19" i="10"/>
  <c r="H12" i="10"/>
  <c r="G12" i="10"/>
  <c r="G8" i="10" s="1"/>
  <c r="F12" i="10"/>
  <c r="F8" i="10" s="1"/>
  <c r="E12" i="10"/>
  <c r="H8" i="10"/>
  <c r="H69" i="9"/>
  <c r="G69" i="9"/>
  <c r="F69" i="9"/>
  <c r="E69" i="9"/>
  <c r="H64" i="9"/>
  <c r="G64" i="9"/>
  <c r="F64" i="9"/>
  <c r="E64" i="9"/>
  <c r="H60" i="9"/>
  <c r="G60" i="9"/>
  <c r="F60" i="9"/>
  <c r="E60" i="9"/>
  <c r="H54" i="9"/>
  <c r="J23" i="3" s="1"/>
  <c r="J25" i="3" s="1"/>
  <c r="G54" i="9"/>
  <c r="I23" i="3" s="1"/>
  <c r="I25" i="3" s="1"/>
  <c r="F54" i="9"/>
  <c r="H23" i="3" s="1"/>
  <c r="H25" i="3" s="1"/>
  <c r="E54" i="9"/>
  <c r="G23" i="3" s="1"/>
  <c r="G25" i="3" s="1"/>
  <c r="H52" i="9"/>
  <c r="G52" i="9"/>
  <c r="F52" i="9"/>
  <c r="E52" i="9"/>
  <c r="H48" i="9"/>
  <c r="G48" i="9"/>
  <c r="F48" i="9"/>
  <c r="E48" i="9"/>
  <c r="H43" i="9"/>
  <c r="G43" i="9"/>
  <c r="F43" i="9"/>
  <c r="E43" i="9"/>
  <c r="H40" i="9"/>
  <c r="H38" i="9" s="1"/>
  <c r="G40" i="9"/>
  <c r="G38" i="9" s="1"/>
  <c r="F40" i="9"/>
  <c r="F38" i="9" s="1"/>
  <c r="E40" i="9"/>
  <c r="E38" i="9" s="1"/>
  <c r="H32" i="9"/>
  <c r="G32" i="9"/>
  <c r="F32" i="9"/>
  <c r="E32" i="9"/>
  <c r="H27" i="9"/>
  <c r="G27" i="9"/>
  <c r="F27" i="9"/>
  <c r="E27" i="9"/>
  <c r="H19" i="9"/>
  <c r="G19" i="9"/>
  <c r="F19" i="9"/>
  <c r="E19" i="9"/>
  <c r="H12" i="9"/>
  <c r="G12" i="9"/>
  <c r="G8" i="9" s="1"/>
  <c r="F12" i="9"/>
  <c r="F8" i="9" s="1"/>
  <c r="E12" i="9"/>
  <c r="E8" i="9" s="1"/>
  <c r="H8" i="9"/>
  <c r="J5" i="4" l="1"/>
  <c r="M5" i="4"/>
  <c r="O5" i="4"/>
  <c r="E8" i="10"/>
  <c r="G30" i="10"/>
  <c r="G7" i="10" s="1"/>
  <c r="F30" i="9"/>
  <c r="F7" i="9" s="1"/>
  <c r="G30" i="11"/>
  <c r="G7" i="11" s="1"/>
  <c r="F30" i="11"/>
  <c r="F7" i="11" s="1"/>
  <c r="E30" i="11"/>
  <c r="E7" i="11" s="1"/>
  <c r="H5" i="4"/>
  <c r="K5" i="4"/>
  <c r="E109" i="4"/>
  <c r="N5" i="4"/>
  <c r="E74" i="4"/>
  <c r="G5" i="4"/>
  <c r="F5" i="4"/>
  <c r="E7" i="4"/>
  <c r="E160" i="4"/>
  <c r="H30" i="11"/>
  <c r="H30" i="9"/>
  <c r="F30" i="10"/>
  <c r="F7" i="10" s="1"/>
  <c r="E30" i="10"/>
  <c r="H7" i="11"/>
  <c r="H7" i="9"/>
  <c r="H30" i="10"/>
  <c r="H7" i="10" s="1"/>
  <c r="E30" i="9"/>
  <c r="E7" i="9" s="1"/>
  <c r="G30" i="9"/>
  <c r="G7" i="9" s="1"/>
  <c r="E7" i="10" l="1"/>
  <c r="E5" i="4"/>
  <c r="E12" i="1"/>
  <c r="H41" i="3" l="1"/>
  <c r="H43" i="3" s="1"/>
  <c r="I41" i="3"/>
  <c r="I44" i="3" s="1"/>
  <c r="J41" i="3"/>
  <c r="H34" i="3"/>
  <c r="I34" i="3"/>
  <c r="J34" i="3"/>
  <c r="H9" i="3"/>
  <c r="I9" i="3"/>
  <c r="J9" i="3"/>
  <c r="F69" i="1" l="1"/>
  <c r="G69" i="1"/>
  <c r="H69" i="1"/>
  <c r="E69" i="1"/>
  <c r="F64" i="1"/>
  <c r="G64" i="1"/>
  <c r="H64" i="1"/>
  <c r="E64" i="1"/>
  <c r="F60" i="1"/>
  <c r="H30" i="3" s="1"/>
  <c r="H33" i="3" s="1"/>
  <c r="H45" i="3" s="1"/>
  <c r="H47" i="3" s="1"/>
  <c r="G60" i="1"/>
  <c r="I30" i="3" s="1"/>
  <c r="I33" i="3" s="1"/>
  <c r="I45" i="3" s="1"/>
  <c r="I48" i="3" s="1"/>
  <c r="H60" i="1"/>
  <c r="J30" i="3" s="1"/>
  <c r="J33" i="3" s="1"/>
  <c r="J45" i="3" s="1"/>
  <c r="E60" i="1"/>
  <c r="G30" i="3" s="1"/>
  <c r="F54" i="1"/>
  <c r="G54" i="1"/>
  <c r="H54" i="1"/>
  <c r="E54" i="1"/>
  <c r="F52" i="1"/>
  <c r="G52" i="1"/>
  <c r="H52" i="1"/>
  <c r="E48" i="1"/>
  <c r="F48" i="1"/>
  <c r="G48" i="1"/>
  <c r="H48" i="1"/>
  <c r="E43" i="1"/>
  <c r="F43" i="1"/>
  <c r="G43" i="1"/>
  <c r="H43" i="1"/>
  <c r="F40" i="1"/>
  <c r="F38" i="1" s="1"/>
  <c r="G40" i="1"/>
  <c r="G38" i="1" s="1"/>
  <c r="H40" i="1"/>
  <c r="H38" i="1" s="1"/>
  <c r="E40" i="1"/>
  <c r="E38" i="1" s="1"/>
  <c r="F32" i="1"/>
  <c r="G32" i="1"/>
  <c r="H32" i="1"/>
  <c r="E32" i="1"/>
  <c r="F27" i="1"/>
  <c r="G27" i="1"/>
  <c r="H27" i="1"/>
  <c r="E27" i="1"/>
  <c r="F19" i="1"/>
  <c r="G19" i="1"/>
  <c r="H19" i="1"/>
  <c r="E19" i="1"/>
  <c r="E8" i="1" s="1"/>
  <c r="F12" i="1"/>
  <c r="G12" i="1"/>
  <c r="H12" i="1"/>
  <c r="I22" i="3" l="1"/>
  <c r="I6" i="3" s="1"/>
  <c r="N6" i="3" s="1"/>
  <c r="J22" i="3"/>
  <c r="J6" i="3" s="1"/>
  <c r="G41" i="3"/>
  <c r="G42" i="3" s="1"/>
  <c r="G33" i="3"/>
  <c r="H22" i="3"/>
  <c r="H6" i="3" s="1"/>
  <c r="M6" i="3" s="1"/>
  <c r="F8" i="1"/>
  <c r="G8" i="1"/>
  <c r="H8" i="1"/>
  <c r="G30" i="1"/>
  <c r="F30" i="1"/>
  <c r="H30" i="1"/>
  <c r="E30" i="1"/>
  <c r="E7" i="1" s="1"/>
  <c r="F7" i="1" l="1"/>
  <c r="G7" i="1"/>
  <c r="H7" i="1"/>
  <c r="G45" i="3" l="1"/>
  <c r="G46" i="3" s="1"/>
  <c r="G34" i="3"/>
  <c r="G22" i="3" s="1"/>
  <c r="G6" i="3" s="1"/>
  <c r="L6" i="3" s="1"/>
</calcChain>
</file>

<file path=xl/sharedStrings.xml><?xml version="1.0" encoding="utf-8"?>
<sst xmlns="http://schemas.openxmlformats.org/spreadsheetml/2006/main" count="1297" uniqueCount="420">
  <si>
    <t>Остаток средств на начало текущего финансового года</t>
  </si>
  <si>
    <t>Остаток средств на конец текущего финансового года</t>
  </si>
  <si>
    <t>Доходы, всего:</t>
  </si>
  <si>
    <t xml:space="preserve">        спонсорские поступления</t>
  </si>
  <si>
    <t>Расходы, всего:</t>
  </si>
  <si>
    <t xml:space="preserve">        гранты, предоставляемые автономным учреждениям </t>
  </si>
  <si>
    <t>Выплаты, уменьшающие доход, всего</t>
  </si>
  <si>
    <t>Прочие выплаты, всего</t>
  </si>
  <si>
    <t>0001</t>
  </si>
  <si>
    <t>0002</t>
  </si>
  <si>
    <t>1000</t>
  </si>
  <si>
    <t>1100</t>
  </si>
  <si>
    <t>1200</t>
  </si>
  <si>
    <t>1210</t>
  </si>
  <si>
    <t>1220</t>
  </si>
  <si>
    <t>1230</t>
  </si>
  <si>
    <t>1240</t>
  </si>
  <si>
    <t>1300</t>
  </si>
  <si>
    <t>1400</t>
  </si>
  <si>
    <t>1410</t>
  </si>
  <si>
    <t>1420</t>
  </si>
  <si>
    <t>1500</t>
  </si>
  <si>
    <t>1600</t>
  </si>
  <si>
    <t>1900</t>
  </si>
  <si>
    <t>1980</t>
  </si>
  <si>
    <t>1981</t>
  </si>
  <si>
    <t>2000</t>
  </si>
  <si>
    <t>2100</t>
  </si>
  <si>
    <t>2110</t>
  </si>
  <si>
    <t>2120</t>
  </si>
  <si>
    <t>2130</t>
  </si>
  <si>
    <t>2140</t>
  </si>
  <si>
    <t>2211</t>
  </si>
  <si>
    <t>2213</t>
  </si>
  <si>
    <t>2300</t>
  </si>
  <si>
    <t>2310</t>
  </si>
  <si>
    <t>2320</t>
  </si>
  <si>
    <t>2330</t>
  </si>
  <si>
    <t>2400</t>
  </si>
  <si>
    <t>2410</t>
  </si>
  <si>
    <t>2420</t>
  </si>
  <si>
    <t>2500</t>
  </si>
  <si>
    <t>2520</t>
  </si>
  <si>
    <t>2600</t>
  </si>
  <si>
    <t>2610</t>
  </si>
  <si>
    <t>2630</t>
  </si>
  <si>
    <t>2640</t>
  </si>
  <si>
    <t>2700</t>
  </si>
  <si>
    <t>2710</t>
  </si>
  <si>
    <t>2720</t>
  </si>
  <si>
    <t>3000</t>
  </si>
  <si>
    <t>3010</t>
  </si>
  <si>
    <t>3020</t>
  </si>
  <si>
    <t>3030</t>
  </si>
  <si>
    <t>4000</t>
  </si>
  <si>
    <t>4010</t>
  </si>
  <si>
    <t>х</t>
  </si>
  <si>
    <t>120</t>
  </si>
  <si>
    <t>130</t>
  </si>
  <si>
    <t>140</t>
  </si>
  <si>
    <t>150</t>
  </si>
  <si>
    <t>180</t>
  </si>
  <si>
    <t>440</t>
  </si>
  <si>
    <t>510</t>
  </si>
  <si>
    <t>111</t>
  </si>
  <si>
    <t>112</t>
  </si>
  <si>
    <t>113</t>
  </si>
  <si>
    <t>119</t>
  </si>
  <si>
    <t>321</t>
  </si>
  <si>
    <t>323</t>
  </si>
  <si>
    <t>850</t>
  </si>
  <si>
    <t>851</t>
  </si>
  <si>
    <t>852</t>
  </si>
  <si>
    <t>853</t>
  </si>
  <si>
    <t>613</t>
  </si>
  <si>
    <t>623</t>
  </si>
  <si>
    <t>831</t>
  </si>
  <si>
    <t>241</t>
  </si>
  <si>
    <t>243</t>
  </si>
  <si>
    <t>244</t>
  </si>
  <si>
    <t>247</t>
  </si>
  <si>
    <t>400</t>
  </si>
  <si>
    <t>406</t>
  </si>
  <si>
    <t>407</t>
  </si>
  <si>
    <t>100</t>
  </si>
  <si>
    <t>610</t>
  </si>
  <si>
    <t>Наименование показателя</t>
  </si>
  <si>
    <t>Код строки</t>
  </si>
  <si>
    <t>текущий финансовый год</t>
  </si>
  <si>
    <t>на 2024г.</t>
  </si>
  <si>
    <t>на 2025г.</t>
  </si>
  <si>
    <t>на 2026г.</t>
  </si>
  <si>
    <t>первый год планового периода</t>
  </si>
  <si>
    <t>второй год планового периода</t>
  </si>
  <si>
    <t>за пределами планового периода</t>
  </si>
  <si>
    <t xml:space="preserve">Код по бюджетной классификации Российской Федерации </t>
  </si>
  <si>
    <t xml:space="preserve">Аналитический код </t>
  </si>
  <si>
    <t>Сумма</t>
  </si>
  <si>
    <t xml:space="preserve">   в том числе:</t>
  </si>
  <si>
    <t xml:space="preserve">     доходы от собственности, всего</t>
  </si>
  <si>
    <t xml:space="preserve">        в том числе:</t>
  </si>
  <si>
    <t xml:space="preserve">     доходы от оказания услуг, работ, компенсации затрат учреждений, всего</t>
  </si>
  <si>
    <t xml:space="preserve">        субсидии на финансовое обеспечение выполнения  муниципального  задания за счет средств бюджета публично-правового образования,  создавшего учреждение</t>
  </si>
  <si>
    <t xml:space="preserve">        платные образовательные услуги </t>
  </si>
  <si>
    <t xml:space="preserve">        доходы от поступления родительской платы</t>
  </si>
  <si>
    <t xml:space="preserve">        доходы от компенсации затрат</t>
  </si>
  <si>
    <t xml:space="preserve">     доходы от штрафов, пеней, иных сумм принудительного изъятия, всего</t>
  </si>
  <si>
    <t xml:space="preserve">     безвозмездные денежные поступления, всего</t>
  </si>
  <si>
    <t xml:space="preserve">        целевые субсидии</t>
  </si>
  <si>
    <t xml:space="preserve">        субсидии на осуществление капитальных вложений</t>
  </si>
  <si>
    <t xml:space="preserve">     прочие доходы, всего</t>
  </si>
  <si>
    <t xml:space="preserve">     доходы от реализации материальных запасов, всего</t>
  </si>
  <si>
    <t xml:space="preserve">     доходы от операций с активами, всего</t>
  </si>
  <si>
    <t xml:space="preserve">     прочие поступления, всего</t>
  </si>
  <si>
    <t xml:space="preserve">        из них:</t>
  </si>
  <si>
    <t xml:space="preserve">        увеличение остатков денежных средств за счет возврата дебиторской задолженности прошлых лет</t>
  </si>
  <si>
    <t xml:space="preserve">     на выплаты персоналу, всего</t>
  </si>
  <si>
    <t xml:space="preserve">        оплата труда</t>
  </si>
  <si>
    <t xml:space="preserve">        прочие выплаты персоналу, в том числе компенсационного характера</t>
  </si>
  <si>
    <t xml:space="preserve">        иные выплаты, за исключением фонда оплаты труда учреждения, для выполнения отдельных полномочий</t>
  </si>
  <si>
    <t xml:space="preserve">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</si>
  <si>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социальные и иные выплаты населению, всего</t>
  </si>
  <si>
    <t>2210</t>
  </si>
  <si>
    <t>320</t>
  </si>
  <si>
    <t xml:space="preserve">        социальные выплаты гражданам, кроме публичных нормативных социальных выплат</t>
  </si>
  <si>
    <t xml:space="preserve">            из них:
            пособия, компенсации и иные социальные выплаты гражданам, кроме публичных нормативных обязательств</t>
  </si>
  <si>
    <t xml:space="preserve">            приобретение товаров, работ, услуг в пользу граждан в целях их социального обеспечения</t>
  </si>
  <si>
    <t xml:space="preserve">     уплата налогов, сборов и иных платежей, всего</t>
  </si>
  <si>
    <t xml:space="preserve">        налог на имущество организаций и земельный налог</t>
  </si>
  <si>
    <t xml:space="preserve">        иные налоги (включаемые в состав расходов) в бюджеты бюджетной системы Российской Федерации, а также государственная пошлина</t>
  </si>
  <si>
    <t xml:space="preserve">        уплата штрафов (в том числе административных), пеней, иных платежей</t>
  </si>
  <si>
    <t xml:space="preserve">     безвозмездные перечисления организациям и физическим лицам, всего</t>
  </si>
  <si>
    <t xml:space="preserve">        гранты, предоставляемые бюджетным учреждениям</t>
  </si>
  <si>
    <t xml:space="preserve">     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</si>
  <si>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</si>
  <si>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 xml:space="preserve">     расходы на закупку товаров, работ, услуг, всего</t>
  </si>
  <si>
    <t xml:space="preserve">        закупку научно-исследовательских и опытно-конструкторских работ</t>
  </si>
  <si>
    <t xml:space="preserve">        закупку товаров, работ, услуг в целях капитального ремонта государственного (муниципального)  имущества</t>
  </si>
  <si>
    <t xml:space="preserve">        прочую закупку товаров, работ и услуг</t>
  </si>
  <si>
    <t xml:space="preserve">        закупку энергетических ресурсов</t>
  </si>
  <si>
    <t xml:space="preserve">     капитальные вложения в объекты муниципальной собственности, всего</t>
  </si>
  <si>
    <t xml:space="preserve">        приобретение объектов недвижимого имущества государственными  (муниципальными) учреждениями</t>
  </si>
  <si>
    <t xml:space="preserve">        строительство (реконструкция) объектов недвижимого имущества государственными  (муниципальными) учреждениями</t>
  </si>
  <si>
    <t xml:space="preserve">   налог на прибыль</t>
  </si>
  <si>
    <t xml:space="preserve">   налог на добавленную стоимость</t>
  </si>
  <si>
    <t xml:space="preserve">   прочие налоги, уменьшающие доход</t>
  </si>
  <si>
    <t xml:space="preserve">   из них:</t>
  </si>
  <si>
    <t xml:space="preserve">   возврат в бюджет средств субсидии</t>
  </si>
  <si>
    <t>Раздел 1. Поступления и выплаты</t>
  </si>
  <si>
    <t>1.1</t>
  </si>
  <si>
    <t>1.2</t>
  </si>
  <si>
    <t>1.3</t>
  </si>
  <si>
    <t>1.3.1</t>
  </si>
  <si>
    <t>1.3.2</t>
  </si>
  <si>
    <t>1.4</t>
  </si>
  <si>
    <t>1.4.1</t>
  </si>
  <si>
    <t>1.4.1.1</t>
  </si>
  <si>
    <t>1.4.1.2</t>
  </si>
  <si>
    <t>1.4.2</t>
  </si>
  <si>
    <t>1.4.2.1</t>
  </si>
  <si>
    <t>1.4.2.2</t>
  </si>
  <si>
    <t>1.4.3</t>
  </si>
  <si>
    <t>1.4.4</t>
  </si>
  <si>
    <t>1.4.4.1</t>
  </si>
  <si>
    <t>1.4.4.2</t>
  </si>
  <si>
    <t>1.4.5</t>
  </si>
  <si>
    <t>1.4.5.1</t>
  </si>
  <si>
    <t>1.4.5.2</t>
  </si>
  <si>
    <t>2</t>
  </si>
  <si>
    <t>3</t>
  </si>
  <si>
    <t>в том числе:
в соответствии с Федеральным законом № 44-ФЗ</t>
  </si>
  <si>
    <t>в соответствии с Федеральным законом № 223-ФЗ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</si>
  <si>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</si>
  <si>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в соответствии с Федеральным законом № 223-ФЗ 14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</si>
  <si>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</si>
  <si>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за счет средств обязательного медицинского страхования</t>
  </si>
  <si>
    <t>за счет прочих источников финансового обеспечения</t>
  </si>
  <si>
    <t>в том числе по году начала закупки:</t>
  </si>
  <si>
    <t>26000</t>
  </si>
  <si>
    <t>26100</t>
  </si>
  <si>
    <t>26200</t>
  </si>
  <si>
    <t>26300</t>
  </si>
  <si>
    <t>26310</t>
  </si>
  <si>
    <t>26310.1</t>
  </si>
  <si>
    <t>26310.2</t>
  </si>
  <si>
    <t>26320</t>
  </si>
  <si>
    <t>26400</t>
  </si>
  <si>
    <t>26410</t>
  </si>
  <si>
    <t>26411</t>
  </si>
  <si>
    <t>26412</t>
  </si>
  <si>
    <t>26420</t>
  </si>
  <si>
    <t>26421</t>
  </si>
  <si>
    <t>26321.1</t>
  </si>
  <si>
    <t>26422</t>
  </si>
  <si>
    <t>26430</t>
  </si>
  <si>
    <t>26440</t>
  </si>
  <si>
    <t>26441</t>
  </si>
  <si>
    <t>26442</t>
  </si>
  <si>
    <t>26450</t>
  </si>
  <si>
    <t>26451</t>
  </si>
  <si>
    <t>26451.1</t>
  </si>
  <si>
    <t>26452</t>
  </si>
  <si>
    <t>26500</t>
  </si>
  <si>
    <t>26510</t>
  </si>
  <si>
    <t>26600</t>
  </si>
  <si>
    <t>26610</t>
  </si>
  <si>
    <t>x</t>
  </si>
  <si>
    <t>№ п/п</t>
  </si>
  <si>
    <t>Коды строк</t>
  </si>
  <si>
    <t>Год начала закупки</t>
  </si>
  <si>
    <t>Уникальный код</t>
  </si>
  <si>
    <t>за счет субсидий, предоставляемых на осуществление капитальных вложений</t>
  </si>
  <si>
    <t>из них 10.1:</t>
  </si>
  <si>
    <t>Выплаты на закупку товаров, работ, услуг, всего</t>
  </si>
  <si>
    <t xml:space="preserve">Код по бюджетной классификации РФ </t>
  </si>
  <si>
    <r>
      <t xml:space="preserve">в том числе:
по контрактам (договорам), заключенным </t>
    </r>
    <r>
      <rPr>
        <b/>
        <sz val="10"/>
        <color theme="1"/>
        <rFont val="Times New Roman"/>
        <family val="1"/>
        <charset val="204"/>
      </rPr>
      <t>до начала текущего финансового года без применения норм</t>
    </r>
    <r>
      <rPr>
        <sz val="10"/>
        <color theme="1"/>
        <rFont val="Times New Roman"/>
        <family val="1"/>
        <charset val="204"/>
      </rPr>
      <t xml:space="preserve"> Федерального закона от 5 апреля 2013 г. №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№ 14, ст. 1652; 2018, № 32, ст. 5104) (далее - Федеральный закон № 44-ФЗ) и Федерального закона от 18 июля 2011 г. № 223-ФЗ "О закупках товаров, работ, услуг отдельными видами юридических лиц" (Собрание законодательства Российской Федерации, 2011, № 30, ст. 4571; 2018, № 32,
ст. 5135) (далее - Федеральный закон № 223-ФЗ)</t>
    </r>
  </si>
  <si>
    <r>
      <t xml:space="preserve">по контрактам (договорам), </t>
    </r>
    <r>
      <rPr>
        <b/>
        <sz val="10"/>
        <color theme="1"/>
        <rFont val="Times New Roman"/>
        <family val="1"/>
        <charset val="204"/>
      </rPr>
      <t>планируемым к заключению в соответствующем финансовом году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без применения норм</t>
    </r>
    <r>
      <rPr>
        <sz val="10"/>
        <color theme="1"/>
        <rFont val="Times New Roman"/>
        <family val="1"/>
        <charset val="204"/>
      </rPr>
      <t xml:space="preserve"> Федерального закона № 44-ФЗ и Федерального закона № 223-ФЗ</t>
    </r>
  </si>
  <si>
    <r>
      <t xml:space="preserve">Итого по контрактам, </t>
    </r>
    <r>
      <rPr>
        <b/>
        <sz val="10"/>
        <color rgb="FFFF0000"/>
        <rFont val="Times New Roman"/>
        <family val="1"/>
        <charset val="204"/>
      </rPr>
      <t xml:space="preserve">планируемым к заключению </t>
    </r>
    <r>
      <rPr>
        <b/>
        <sz val="10"/>
        <color theme="1"/>
        <rFont val="Times New Roman"/>
        <family val="1"/>
        <charset val="204"/>
      </rPr>
      <t>в соответствующем финансовом году в соответствии с Федеральным законом № 44-ФЗ, по соответствующему году закупки</t>
    </r>
  </si>
  <si>
    <r>
      <t xml:space="preserve">Итого по договорам, </t>
    </r>
    <r>
      <rPr>
        <b/>
        <sz val="10"/>
        <color rgb="FFFF0000"/>
        <rFont val="Times New Roman"/>
        <family val="1"/>
        <charset val="204"/>
      </rPr>
      <t>планируемым к заключению</t>
    </r>
    <r>
      <rPr>
        <b/>
        <sz val="10"/>
        <color theme="1"/>
        <rFont val="Times New Roman"/>
        <family val="1"/>
        <charset val="204"/>
      </rPr>
      <t xml:space="preserve"> в соответствующем финансовом году в соответствии с Федеральным законом № 223-ФЗ, по соответствующему году закупки</t>
    </r>
  </si>
  <si>
    <t>1.4.3.1</t>
  </si>
  <si>
    <t>26431.1</t>
  </si>
  <si>
    <t>1.4.3.2</t>
  </si>
  <si>
    <t>Раздел 2. Сведения по выплатам на закупки товаров, работ, услуг</t>
  </si>
  <si>
    <t>Утверждаю</t>
  </si>
  <si>
    <t>должность</t>
  </si>
  <si>
    <t>Орган, осуществляющий
функции и полномочия учредителя</t>
  </si>
  <si>
    <t>Учреждение</t>
  </si>
  <si>
    <t>Дата</t>
  </si>
  <si>
    <t>по Сводному реестру</t>
  </si>
  <si>
    <t>глава по БК</t>
  </si>
  <si>
    <t>ИНН</t>
  </si>
  <si>
    <t>КПП</t>
  </si>
  <si>
    <t>по ОКЕИ</t>
  </si>
  <si>
    <t>Коды</t>
  </si>
  <si>
    <t xml:space="preserve">       (подпись)                           (расшифровка подписи)</t>
  </si>
  <si>
    <t>Администрация МО Кавказский район
Управление образования администрации МО Кавказский район
Управление имущественных отношений администрации МО Кавказский район</t>
  </si>
  <si>
    <t>Единица измерения: руб.</t>
  </si>
  <si>
    <t>Приложение к порядку составления и утверждения плана финансово-хозяйственной деятельности муниципальных учреждений, подведомственных управлению образования администрации муниципального образования Кавказский район</t>
  </si>
  <si>
    <t>Наименование  расходов</t>
  </si>
  <si>
    <t>поступлений от оказания услуг (выполнения работ) на платной основе и приносящей доход деятельности</t>
  </si>
  <si>
    <t xml:space="preserve">за счет прочих источников </t>
  </si>
  <si>
    <t>в том числе по сточникам финансового обеспечения, руб.</t>
  </si>
  <si>
    <t>за счет средств ОМС</t>
  </si>
  <si>
    <t>за счет субсидий, предоставляемых на финансовое обеспечение</t>
  </si>
  <si>
    <t>расходов в соответствии с абзацем вторым пункта 1 статьи 78.1 Бюджетного кодекса РФ</t>
  </si>
  <si>
    <t>капитальных вложений</t>
  </si>
  <si>
    <t>выполнения муниципального задания</t>
  </si>
  <si>
    <t>1.</t>
  </si>
  <si>
    <t>Расходы всего</t>
  </si>
  <si>
    <t>1.1.</t>
  </si>
  <si>
    <t>1.2.</t>
  </si>
  <si>
    <t>1.1.1.</t>
  </si>
  <si>
    <t>Расходы на выплаты персоналу</t>
  </si>
  <si>
    <t>1.1.2.</t>
  </si>
  <si>
    <t>1.1.3.</t>
  </si>
  <si>
    <t>Расходы на иные выплаты, за исключением фонда оплаты труда учреждения, для выполнения отдельных полномочий
(вид расходов  113) всего, в т.ч.</t>
  </si>
  <si>
    <t>1.1.4.</t>
  </si>
  <si>
    <t>Расходы на взносы по обязательному социальному страхованию на выплаты по оплате труда работников и иные выплаты работникам учреждений (вид расходов  119) всего, в т.ч.</t>
  </si>
  <si>
    <t>Расходы на социальные и иные выплаты населению</t>
  </si>
  <si>
    <t>1.2.1.</t>
  </si>
  <si>
    <t>1.2.2.</t>
  </si>
  <si>
    <t xml:space="preserve"> пособия, компенсации и иные социальные выплаты гражданам, кроме публичных нормативных обязательств (вид расходов  321) всего, в т.ч.</t>
  </si>
  <si>
    <t>1.3.</t>
  </si>
  <si>
    <t>Расходы на уплату налогов, сборов и иных платежей</t>
  </si>
  <si>
    <t>1.3.1.</t>
  </si>
  <si>
    <t>1.3.2.</t>
  </si>
  <si>
    <t>1.3.3.</t>
  </si>
  <si>
    <t xml:space="preserve"> налог на имущество организаций и земельный налог (вид расходов  851) всего, в т.ч.</t>
  </si>
  <si>
    <t>иные налоги (включаемые в состав расходов) в бюджеты бюджетной системы Российской Федерации, а также государственная пошлина
(вид расходов  852) всего, в т.ч.</t>
  </si>
  <si>
    <t>1.4.</t>
  </si>
  <si>
    <t>Расходы на безвозмездные перечисления организациям и физическим лицам</t>
  </si>
  <si>
    <t>1.4.1.</t>
  </si>
  <si>
    <t>1.4.2.</t>
  </si>
  <si>
    <t>гранты, предоставляемые бюджетным учреждениям (вид расходов  613) всего, в т.ч.</t>
  </si>
  <si>
    <t>гранты, предоставляемые автономным учреждениям (вид расходов  623) всего, в т.ч.</t>
  </si>
  <si>
    <t>1.5.</t>
  </si>
  <si>
    <t>Расходы на прочие выплаты (кроме выплат на закупку товаров, работ, услуг)</t>
  </si>
  <si>
    <t>1.5.1.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</si>
  <si>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 (вид расходов  831) всего, в т.ч.</t>
  </si>
  <si>
    <t>1.6.</t>
  </si>
  <si>
    <t>1.6.1.</t>
  </si>
  <si>
    <t>1.6.2.</t>
  </si>
  <si>
    <t>Расходы на закупку товаров, работ, услуг</t>
  </si>
  <si>
    <t>1.6.3.</t>
  </si>
  <si>
    <t>1.6.4.</t>
  </si>
  <si>
    <t>на закупку энергетических ресурсов
(вид расходов  247) всего, в т.ч.</t>
  </si>
  <si>
    <t>1.7.</t>
  </si>
  <si>
    <t>Расходы на капитальные вложения в объекты муниципальной собственности</t>
  </si>
  <si>
    <t>1.7.1.</t>
  </si>
  <si>
    <t>1.7.2.</t>
  </si>
  <si>
    <t>приобретение объектов недвижимого имущества государственными  (муниципальными) учреждениями (вид расходов  406) всего, в т.ч.</t>
  </si>
  <si>
    <t>строительство (реконструкция) объектов недвижимого имущества государственными  (муниципальными) учреждениями
(вид расходов  407) всего, в т.ч.</t>
  </si>
  <si>
    <t>на закупку научно-исследовательских и опытно-конструкторских работ (вид расходов  241) всего, в т.ч.</t>
  </si>
  <si>
    <t>Расходы на оплату труда (вид расходов  111) всего, в т.ч.</t>
  </si>
  <si>
    <t>Расходы на прочие выплаты персоналу, в том числе компенсационного характера (вид расходов  112) всего, в т.ч.</t>
  </si>
  <si>
    <t>приобретение товаров, работ, услуг в пользу граждан в целях их социального обеспечения (вид расходов  323) всего, в т.ч.</t>
  </si>
  <si>
    <t>уплата штрафов (в том числе административных), пеней, иных платежей (вид расходов  853) всего, в т.ч.</t>
  </si>
  <si>
    <t>на закупку товаров, работ, услуг в целях капитального ремонта государственного (муниципального)  имущества (вид расходов  243) всего, в т.ч.</t>
  </si>
  <si>
    <t>на прочую закупку товаров, работ и услуг (вид расходов  244) всего, в т.ч.</t>
  </si>
  <si>
    <t>1.6.4.1.</t>
  </si>
  <si>
    <t>расходы на оплату услуг связи всего, в т.ч.</t>
  </si>
  <si>
    <t>1.6.4.2.</t>
  </si>
  <si>
    <t>расходы на оплату транспортных услуг всего, в т.ч.</t>
  </si>
  <si>
    <t>1.6.4.3.</t>
  </si>
  <si>
    <t>расходы на оплату коммунальных услуг всего, в т.ч.</t>
  </si>
  <si>
    <t>Холодное водоснабжение</t>
  </si>
  <si>
    <t>Водоотведение</t>
  </si>
  <si>
    <t>ТКО</t>
  </si>
  <si>
    <t>ЖКО</t>
  </si>
  <si>
    <t>1.6.4.4.</t>
  </si>
  <si>
    <t>расходы на оплату работ, услуг по содержанию имущества всего, в т.ч.</t>
  </si>
  <si>
    <t>1.6.4.5.</t>
  </si>
  <si>
    <t>расходы на оплату прочих работ, услуг всего, в т.ч.</t>
  </si>
  <si>
    <t>1.6.4.6.</t>
  </si>
  <si>
    <t>1.6.4.7.</t>
  </si>
  <si>
    <t>1.6.4.8.</t>
  </si>
  <si>
    <t>расходы на приобретение основных средств всего, в т.ч.</t>
  </si>
  <si>
    <t>расходы на приобретение материальных запасов всего, в т.ч.</t>
  </si>
  <si>
    <t>отклонения</t>
  </si>
  <si>
    <t>мун.задание</t>
  </si>
  <si>
    <t>целевые</t>
  </si>
  <si>
    <t>внебюджет</t>
  </si>
  <si>
    <t>НЕ ПЕЧАТАТЬ!!!!  для заполнения Раздела 1. Поступления и выплаты (муниципальное задание)</t>
  </si>
  <si>
    <t>НЕ ПЕЧАТАТЬ!!!!  для заполнения Раздела 1. Поступления и выплаты (целевые субсидии)</t>
  </si>
  <si>
    <t>НЕ ПЕЧАТАТЬ!!!!  для заполнения Раздела 1. Поступления и выплаты (внебюджет)</t>
  </si>
  <si>
    <t>26310.3</t>
  </si>
  <si>
    <t>26310.4</t>
  </si>
  <si>
    <t>26310.5</t>
  </si>
  <si>
    <t>за счет субсидий, предоставляемых на финансовое обеспечение выполнения государственного (муниципального) задания</t>
  </si>
  <si>
    <t>1.3.1.1</t>
  </si>
  <si>
    <t>1.3.1.2</t>
  </si>
  <si>
    <t>1.3.1.3</t>
  </si>
  <si>
    <t>1.3.1.4</t>
  </si>
  <si>
    <t>1.3.1.5</t>
  </si>
  <si>
    <t>в том числе:
в соответствии с Федеральным законом № 44-ФЗ, из них</t>
  </si>
  <si>
    <t>в соответствии с Федеральным законом № 223-ФЗ, из них</t>
  </si>
  <si>
    <t>26320.1</t>
  </si>
  <si>
    <t>26320.2</t>
  </si>
  <si>
    <t>26320.3</t>
  </si>
  <si>
    <t>26320.4</t>
  </si>
  <si>
    <t>26320.5</t>
  </si>
  <si>
    <t>1.3.2.1</t>
  </si>
  <si>
    <t>1.3.2.2</t>
  </si>
  <si>
    <t>1.3.2.3</t>
  </si>
  <si>
    <t>1.3.2.4</t>
  </si>
  <si>
    <t>1.3.2.5</t>
  </si>
  <si>
    <r>
      <t xml:space="preserve">по контрактам (договорам), </t>
    </r>
    <r>
      <rPr>
        <b/>
        <sz val="10"/>
        <color rgb="FFFF0000"/>
        <rFont val="Times New Roman"/>
        <family val="1"/>
        <charset val="204"/>
      </rPr>
      <t>планируемым к заключению</t>
    </r>
    <r>
      <rPr>
        <b/>
        <sz val="10"/>
        <color theme="1"/>
        <rFont val="Times New Roman"/>
        <family val="1"/>
        <charset val="204"/>
      </rPr>
      <t xml:space="preserve"> в соответствующем финансовом году с учетом требований</t>
    </r>
    <r>
      <rPr>
        <sz val="10"/>
        <color theme="1"/>
        <rFont val="Times New Roman"/>
        <family val="1"/>
        <charset val="204"/>
      </rPr>
      <t xml:space="preserve"> Федерального закона № 44-ФЗ и Федерального закона № 223-ФЗ</t>
    </r>
  </si>
  <si>
    <r>
      <t>по контрактам (договорам),</t>
    </r>
    <r>
      <rPr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rgb="FFFF0000"/>
        <rFont val="Times New Roman"/>
        <family val="1"/>
        <charset val="204"/>
      </rPr>
      <t xml:space="preserve">заключенным до начала текущего финансового года </t>
    </r>
    <r>
      <rPr>
        <b/>
        <sz val="10"/>
        <color theme="1"/>
        <rFont val="Times New Roman"/>
        <family val="1"/>
        <charset val="204"/>
      </rPr>
      <t>с учетом требований</t>
    </r>
    <r>
      <rPr>
        <sz val="10"/>
        <color theme="1"/>
        <rFont val="Times New Roman"/>
        <family val="1"/>
        <charset val="204"/>
      </rPr>
      <t xml:space="preserve"> Федерального закона № 44-ФЗ и Федерального закона № 223-ФЗ</t>
    </r>
  </si>
  <si>
    <t>ед.изм</t>
  </si>
  <si>
    <t>кол-во получателей</t>
  </si>
  <si>
    <t>кол-во выплат</t>
  </si>
  <si>
    <t>Размер базы для начисления страховых взносов</t>
  </si>
  <si>
    <t>Налоговая база, (руб.)</t>
  </si>
  <si>
    <t>Общая сумма выплат</t>
  </si>
  <si>
    <t>Ставка, %</t>
  </si>
  <si>
    <t>Размер потребления ресурсов</t>
  </si>
  <si>
    <t>Тариф, руб.</t>
  </si>
  <si>
    <t>Электроснабжение</t>
  </si>
  <si>
    <t>Теплоснабжение</t>
  </si>
  <si>
    <t>Газоснабжение</t>
  </si>
  <si>
    <t>Горячее водоснабжение</t>
  </si>
  <si>
    <t>кол-во контрактов</t>
  </si>
  <si>
    <t>кол-во выплат/ контрактов</t>
  </si>
  <si>
    <t>расходы на страхование, в т.ч.</t>
  </si>
  <si>
    <t>Обеспечение выплат ежемесячного денежного вознаграждения за классное руководство педагогическим работникам</t>
  </si>
  <si>
    <t>шт</t>
  </si>
  <si>
    <t>Благоустройство территории и ремонт ограждения учреждений образования, в том числе разработка и изготовление проектно- сметной документации, сметной документации, и иных расходов, связанных с проведением благоустройства территории и ремонтом ограждения</t>
  </si>
  <si>
    <t>Организация технического обслуживания и ремонт (демонтаж, монтаж, подключение, замена системы (в том числе элементов) пожарной сигнализации , системы ПАК «Стрелец-мониторинг», кнопки тревожной сигнализации (тревожной кнопки), системы видеонаблюдения</t>
  </si>
  <si>
    <t>Участие в профилактике терроризма в части обеспечения инженерно-технической защищенности в муниципальных образовательных организациях,  оснащение образовательных учреждений  системами экстренного оповещения (в том числе отдельных элементов системы), техническое обслуживание систем видеонаблюдения, обеспечение современными системами  тревожной и охранной  сигнализации  и системами видеонаблюдения, техобслуживание (ремонт) кнопок тревожной сигнализации,  охранной сигнализации  и охрана  объектов  с помощью  кнопок тревожной сигнализации  и охранной сигнализации</t>
  </si>
  <si>
    <t xml:space="preserve">Организация питания учащихся  муниципальных общеобразовательных учреждений, реализующих общеобразовательные программы </t>
  </si>
  <si>
    <t>Услуги по охране образовательных учреждений охранными предприятиями</t>
  </si>
  <si>
    <t xml:space="preserve"> Обеспечение льготным питанием учащихся из многодетных семей  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</si>
  <si>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</si>
  <si>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Организация бесплатного двухразового питания детей с ограниченными возможностями здоровья, обучающихся в общеобразовательных учреждениях муниципального образования Кавказский район</t>
  </si>
  <si>
    <t>Предоставление денежной компенсации на обеспечение бесплатным двухразовым питанием обучающихся детей с ограниченными возможностями здоровья, осваивающих основные общеобразовательные программы на дому</t>
  </si>
  <si>
    <t xml:space="preserve"> Услуга по организации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</si>
  <si>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 Услуга по организации бесплатного двухразового питания детей с ограниченными возможностями здоровья, обучающихся в общеобразовательных учреждениях муниципального образования Кавказский район</t>
  </si>
  <si>
    <t xml:space="preserve"> Услуга по организации бесплатным двухразовым питанием детей- инвалидов (инвалидов), не являющихся с ограниченными возможностями здоровья, получающих начальное общее, основное общее и среднее общее образование в муниципальных общеобразовательных учреждениях</t>
  </si>
  <si>
    <t xml:space="preserve"> Обеспечение бесплатным двухразовым  питанием детей- инвалидов (инвалидов), не являющихся с ограниченными возможностями здоровья, получающих начальное общее, основное общее и среднее общее образование в муниципальных общеобразовательных учреждениях</t>
  </si>
  <si>
    <t>Обеспечение бесплатным одноразовым горячим питанием обучающихся 5-11 классов в муниципальных общеобразовательных организациях, в целях поддержки членов семей граждан, призванных на военную службу по мобилизации в Вооруженные Силы Российской Федерации</t>
  </si>
  <si>
    <t>Предоставление денежной компенсации на обеспечение бесплатным двухразовым питанием обучающихся детей с ограниченными возможностями здоровья (услуги банка за счет муниципальных средств)</t>
  </si>
  <si>
    <t>Энергосбережение и повышение энергетической эффективности</t>
  </si>
  <si>
    <t>Субсидии, предоставляемые на финансовое обеспечение выполнения муниципального задания</t>
  </si>
  <si>
    <t>Поступления от оказания услуг (выполнения работ) на платной основе и приносящей доход деятельности</t>
  </si>
  <si>
    <t>чел</t>
  </si>
  <si>
    <t>Предоставление денежной компенсации на обеспечение бесплатным двухразовым питанием детей-инвалидов</t>
  </si>
  <si>
    <t>Налог на имущество</t>
  </si>
  <si>
    <t>Земельный налог</t>
  </si>
  <si>
    <t>Налог на ЗОС</t>
  </si>
  <si>
    <t>Прочие выплаты (пеня, штрафы)</t>
  </si>
  <si>
    <t>Связь</t>
  </si>
  <si>
    <t>шт. ед.</t>
  </si>
  <si>
    <t>Командировочные расходы (суточные, проезд, проживание)</t>
  </si>
  <si>
    <t>Дератизация, дезинсекция, производственный контроль</t>
  </si>
  <si>
    <t>Прочие расходы</t>
  </si>
  <si>
    <t>Развитие и тех поддержка корпоротивных связей</t>
  </si>
  <si>
    <t>МУП УКС</t>
  </si>
  <si>
    <t>мед.осмотр сотрудников</t>
  </si>
  <si>
    <t>Обучение</t>
  </si>
  <si>
    <t>Прочие услуги</t>
  </si>
  <si>
    <t>Строительные товары</t>
  </si>
  <si>
    <t>Хозяйственные товары</t>
  </si>
  <si>
    <t>Основные средства</t>
  </si>
  <si>
    <t>Заведующий МАДОУ ЦРР - д/с№32</t>
  </si>
  <si>
    <t>Муниципальное  автономное дошкольное образовательное учреждение центр развития ребенка - детский сад №32 города Кропоткин муниципального образования Кавказский район</t>
  </si>
  <si>
    <t>Исполнитель: Красько М.М. 8861383-47-03</t>
  </si>
  <si>
    <t>Расчеты (обоснования) к плану финансово-хозяйственной деятельности МАДОУ ЦРР - д/с№32</t>
  </si>
  <si>
    <t>Контур-Экстерн, талисман</t>
  </si>
  <si>
    <t>чистящие и моющие</t>
  </si>
  <si>
    <t>продукты питания</t>
  </si>
  <si>
    <t>мягкий инвентарь</t>
  </si>
  <si>
    <t>«    24     »  января  2025  года</t>
  </si>
  <si>
    <t>План финансово-хозяйственной деятельности на 2025г.</t>
  </si>
  <si>
    <t>(на 2025 г. и плановый период 2026 и 2027 годов)</t>
  </si>
  <si>
    <t>от " 01 " января  2025 г.</t>
  </si>
  <si>
    <t>на 2027г.</t>
  </si>
  <si>
    <t>Испытание внутренних пожарных кранов</t>
  </si>
  <si>
    <t>Выплаты  стимулирующего характера  отдельным  категориям работников муниципальных образовательных учреждений 3000</t>
  </si>
  <si>
    <t>Доплаты доу педработикам  муниципальных образовательных учреждений 3000</t>
  </si>
  <si>
    <t>Доплаты доу педработикам  муниципальных образовательных учреждений 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</si>
</sst>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4" borderId="1" xfId="0" applyNumberFormat="1" applyFont="1" applyFill="1" applyBorder="1"/>
    <xf numFmtId="2" fontId="2" fillId="2" borderId="1" xfId="0" applyNumberFormat="1" applyFont="1" applyFill="1" applyBorder="1"/>
    <xf numFmtId="2" fontId="1" fillId="0" borderId="1" xfId="0" applyNumberFormat="1" applyFont="1" applyBorder="1"/>
    <xf numFmtId="2" fontId="1" fillId="3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2" fontId="1" fillId="5" borderId="1" xfId="0" applyNumberFormat="1" applyFont="1" applyFill="1" applyBorder="1"/>
    <xf numFmtId="2" fontId="1" fillId="0" borderId="1" xfId="0" applyNumberFormat="1" applyFont="1" applyFill="1" applyBorder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right"/>
    </xf>
    <xf numFmtId="2" fontId="1" fillId="6" borderId="1" xfId="0" applyNumberFormat="1" applyFont="1" applyFill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vertical="top"/>
    </xf>
    <xf numFmtId="2" fontId="2" fillId="2" borderId="1" xfId="0" applyNumberFormat="1" applyFont="1" applyFill="1" applyBorder="1" applyAlignment="1">
      <alignment wrapText="1"/>
    </xf>
    <xf numFmtId="2" fontId="2" fillId="3" borderId="1" xfId="0" applyNumberFormat="1" applyFont="1" applyFill="1" applyBorder="1"/>
    <xf numFmtId="0" fontId="1" fillId="8" borderId="1" xfId="0" applyFont="1" applyFill="1" applyBorder="1" applyAlignment="1"/>
    <xf numFmtId="2" fontId="1" fillId="8" borderId="1" xfId="0" applyNumberFormat="1" applyFont="1" applyFill="1" applyBorder="1"/>
    <xf numFmtId="0" fontId="2" fillId="7" borderId="1" xfId="0" applyFont="1" applyFill="1" applyBorder="1" applyAlignment="1">
      <alignment wrapText="1"/>
    </xf>
    <xf numFmtId="2" fontId="2" fillId="7" borderId="1" xfId="0" applyNumberFormat="1" applyFont="1" applyFill="1" applyBorder="1" applyAlignment="1">
      <alignment wrapText="1"/>
    </xf>
    <xf numFmtId="0" fontId="2" fillId="7" borderId="1" xfId="0" applyFont="1" applyFill="1" applyBorder="1" applyAlignment="1">
      <alignment vertical="top" wrapText="1"/>
    </xf>
    <xf numFmtId="2" fontId="2" fillId="7" borderId="1" xfId="0" applyNumberFormat="1" applyFont="1" applyFill="1" applyBorder="1"/>
    <xf numFmtId="2" fontId="2" fillId="0" borderId="0" xfId="0" applyNumberFormat="1" applyFont="1"/>
    <xf numFmtId="2" fontId="1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2" fontId="2" fillId="0" borderId="0" xfId="0" applyNumberFormat="1" applyFont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2" fontId="2" fillId="0" borderId="0" xfId="0" applyNumberFormat="1" applyFont="1" applyFill="1" applyBorder="1" applyAlignment="1">
      <alignment wrapText="1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 wrapText="1"/>
    </xf>
    <xf numFmtId="2" fontId="1" fillId="8" borderId="1" xfId="0" applyNumberFormat="1" applyFont="1" applyFill="1" applyBorder="1" applyAlignment="1">
      <alignment horizontal="center"/>
    </xf>
    <xf numFmtId="0" fontId="1" fillId="8" borderId="1" xfId="0" applyFont="1" applyFill="1" applyBorder="1" applyAlignment="1">
      <alignment wrapText="1"/>
    </xf>
    <xf numFmtId="2" fontId="1" fillId="8" borderId="1" xfId="0" applyNumberFormat="1" applyFont="1" applyFill="1" applyBorder="1" applyAlignment="1">
      <alignment horizontal="center" wrapText="1"/>
    </xf>
    <xf numFmtId="14" fontId="6" fillId="0" borderId="1" xfId="0" applyNumberFormat="1" applyFont="1" applyBorder="1"/>
    <xf numFmtId="2" fontId="1" fillId="0" borderId="1" xfId="0" applyNumberFormat="1" applyFont="1" applyBorder="1" applyProtection="1"/>
    <xf numFmtId="1" fontId="1" fillId="0" borderId="1" xfId="0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7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2" fillId="7" borderId="1" xfId="0" applyFont="1" applyFill="1" applyBorder="1" applyAlignment="1">
      <alignment horizontal="left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1" fillId="8" borderId="6" xfId="0" applyFont="1" applyFill="1" applyBorder="1" applyAlignment="1">
      <alignment horizontal="left"/>
    </xf>
    <xf numFmtId="0" fontId="1" fillId="8" borderId="7" xfId="0" applyFont="1" applyFill="1" applyBorder="1" applyAlignment="1">
      <alignment horizontal="left"/>
    </xf>
    <xf numFmtId="0" fontId="1" fillId="8" borderId="8" xfId="0" applyFont="1" applyFill="1" applyBorder="1" applyAlignment="1">
      <alignment horizontal="left"/>
    </xf>
    <xf numFmtId="0" fontId="1" fillId="8" borderId="6" xfId="0" applyFont="1" applyFill="1" applyBorder="1" applyAlignment="1">
      <alignment horizontal="left" vertical="center"/>
    </xf>
    <xf numFmtId="0" fontId="1" fillId="8" borderId="8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8" borderId="6" xfId="0" applyFont="1" applyFill="1" applyBorder="1" applyAlignment="1">
      <alignment horizontal="left" vertical="center" wrapText="1"/>
    </xf>
    <xf numFmtId="0" fontId="1" fillId="8" borderId="8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D30"/>
  <sheetViews>
    <sheetView topLeftCell="A19" zoomScaleNormal="100" workbookViewId="0">
      <selection activeCell="D17" sqref="D17"/>
    </sheetView>
  </sheetViews>
  <sheetFormatPr defaultRowHeight="15" x14ac:dyDescent="0.25"/>
  <cols>
    <col min="1" max="1" width="34" style="41" customWidth="1"/>
    <col min="2" max="2" width="54.7109375" style="41" customWidth="1"/>
    <col min="3" max="3" width="22.5703125" style="41" customWidth="1"/>
    <col min="4" max="4" width="28.42578125" style="41" customWidth="1"/>
    <col min="5" max="13" width="9.140625" style="41"/>
    <col min="14" max="14" width="66.28515625" style="41" customWidth="1"/>
    <col min="15" max="16384" width="9.140625" style="41"/>
  </cols>
  <sheetData>
    <row r="1" spans="1:4" ht="79.5" customHeight="1" x14ac:dyDescent="0.25">
      <c r="C1" s="80" t="s">
        <v>237</v>
      </c>
      <c r="D1" s="80"/>
    </row>
    <row r="3" spans="1:4" x14ac:dyDescent="0.25">
      <c r="C3" s="79" t="s">
        <v>223</v>
      </c>
      <c r="D3" s="79"/>
    </row>
    <row r="5" spans="1:4" x14ac:dyDescent="0.25">
      <c r="C5" s="81" t="s">
        <v>403</v>
      </c>
      <c r="D5" s="81"/>
    </row>
    <row r="6" spans="1:4" x14ac:dyDescent="0.25">
      <c r="C6" s="79" t="s">
        <v>224</v>
      </c>
      <c r="D6" s="79"/>
    </row>
    <row r="8" spans="1:4" x14ac:dyDescent="0.25">
      <c r="C8" s="81"/>
      <c r="D8" s="81"/>
    </row>
    <row r="9" spans="1:4" x14ac:dyDescent="0.25">
      <c r="C9" s="79" t="s">
        <v>234</v>
      </c>
      <c r="D9" s="79"/>
    </row>
    <row r="11" spans="1:4" x14ac:dyDescent="0.25">
      <c r="C11" s="81" t="s">
        <v>411</v>
      </c>
      <c r="D11" s="81"/>
    </row>
    <row r="13" spans="1:4" ht="18.75" x14ac:dyDescent="0.3">
      <c r="A13" s="83" t="s">
        <v>412</v>
      </c>
      <c r="B13" s="83"/>
    </row>
    <row r="14" spans="1:4" x14ac:dyDescent="0.25">
      <c r="A14" s="84" t="s">
        <v>413</v>
      </c>
      <c r="B14" s="84"/>
    </row>
    <row r="15" spans="1:4" x14ac:dyDescent="0.25">
      <c r="A15" s="79" t="s">
        <v>414</v>
      </c>
      <c r="B15" s="79"/>
    </row>
    <row r="16" spans="1:4" x14ac:dyDescent="0.25">
      <c r="D16" s="42" t="s">
        <v>233</v>
      </c>
    </row>
    <row r="17" spans="1:4" x14ac:dyDescent="0.25">
      <c r="C17" s="46" t="s">
        <v>227</v>
      </c>
      <c r="D17" s="76">
        <v>45658</v>
      </c>
    </row>
    <row r="18" spans="1:4" x14ac:dyDescent="0.25">
      <c r="C18" s="46" t="s">
        <v>228</v>
      </c>
      <c r="D18" s="43"/>
    </row>
    <row r="19" spans="1:4" x14ac:dyDescent="0.25">
      <c r="C19" s="46" t="s">
        <v>229</v>
      </c>
      <c r="D19" s="43">
        <v>925</v>
      </c>
    </row>
    <row r="20" spans="1:4" x14ac:dyDescent="0.25">
      <c r="C20" s="46" t="s">
        <v>228</v>
      </c>
      <c r="D20" s="43"/>
    </row>
    <row r="21" spans="1:4" x14ac:dyDescent="0.25">
      <c r="C21" s="46" t="s">
        <v>230</v>
      </c>
      <c r="D21" s="43">
        <v>2364015663</v>
      </c>
    </row>
    <row r="22" spans="1:4" x14ac:dyDescent="0.25">
      <c r="C22" s="46" t="s">
        <v>231</v>
      </c>
      <c r="D22" s="43">
        <v>236401001</v>
      </c>
    </row>
    <row r="23" spans="1:4" x14ac:dyDescent="0.25">
      <c r="C23" s="46" t="s">
        <v>232</v>
      </c>
      <c r="D23" s="43">
        <v>383</v>
      </c>
    </row>
    <row r="25" spans="1:4" ht="45" customHeight="1" x14ac:dyDescent="0.25">
      <c r="A25" s="44" t="s">
        <v>225</v>
      </c>
      <c r="B25" s="82" t="s">
        <v>235</v>
      </c>
      <c r="C25" s="82"/>
      <c r="D25" s="82"/>
    </row>
    <row r="26" spans="1:4" x14ac:dyDescent="0.25">
      <c r="A26" s="45"/>
      <c r="B26" s="45"/>
      <c r="C26" s="45"/>
      <c r="D26" s="45"/>
    </row>
    <row r="27" spans="1:4" ht="36.75" customHeight="1" x14ac:dyDescent="0.25">
      <c r="A27" s="45" t="s">
        <v>226</v>
      </c>
      <c r="B27" s="82" t="s">
        <v>404</v>
      </c>
      <c r="C27" s="82"/>
      <c r="D27" s="82"/>
    </row>
    <row r="30" spans="1:4" x14ac:dyDescent="0.25">
      <c r="C30" s="79" t="s">
        <v>236</v>
      </c>
      <c r="D30" s="79"/>
    </row>
  </sheetData>
  <sheetProtection password="CC3B" sheet="1" objects="1" scenarios="1"/>
  <protectedRanges>
    <protectedRange sqref="C5 C11 A13 A14 A15 D17:D23 B27" name="Диапазон1"/>
  </protectedRanges>
  <mergeCells count="13">
    <mergeCell ref="B27:D27"/>
    <mergeCell ref="C30:D30"/>
    <mergeCell ref="C11:D11"/>
    <mergeCell ref="A13:B13"/>
    <mergeCell ref="A14:B14"/>
    <mergeCell ref="A15:B15"/>
    <mergeCell ref="B25:D25"/>
    <mergeCell ref="C9:D9"/>
    <mergeCell ref="C1:D1"/>
    <mergeCell ref="C3:D3"/>
    <mergeCell ref="C5:D5"/>
    <mergeCell ref="C6:D6"/>
    <mergeCell ref="C8:D8"/>
  </mergeCells>
  <pageMargins left="0" right="0" top="0" bottom="0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H71"/>
  <sheetViews>
    <sheetView topLeftCell="A34" zoomScaleNormal="100" zoomScaleSheetLayoutView="110" workbookViewId="0">
      <selection activeCell="N28" sqref="N28"/>
    </sheetView>
  </sheetViews>
  <sheetFormatPr defaultRowHeight="12.75" x14ac:dyDescent="0.2"/>
  <cols>
    <col min="1" max="1" width="72.42578125" style="1" customWidth="1"/>
    <col min="2" max="2" width="6.42578125" style="2" customWidth="1"/>
    <col min="3" max="3" width="10.5703125" style="2" customWidth="1"/>
    <col min="4" max="4" width="6.7109375" style="2" customWidth="1"/>
    <col min="5" max="5" width="13.42578125" style="2" customWidth="1"/>
    <col min="6" max="6" width="14.28515625" style="2" customWidth="1"/>
    <col min="7" max="7" width="14.5703125" style="2" customWidth="1"/>
    <col min="8" max="8" width="9.28515625" style="2" customWidth="1"/>
    <col min="9" max="16384" width="9.140625" style="2"/>
  </cols>
  <sheetData>
    <row r="1" spans="1:8" ht="15.75" x14ac:dyDescent="0.25">
      <c r="A1" s="85" t="s">
        <v>148</v>
      </c>
      <c r="B1" s="85"/>
      <c r="C1" s="85"/>
      <c r="D1" s="85"/>
      <c r="E1" s="85"/>
      <c r="F1" s="85"/>
      <c r="G1" s="85"/>
      <c r="H1" s="85"/>
    </row>
    <row r="2" spans="1:8" ht="4.5" customHeight="1" x14ac:dyDescent="0.2"/>
    <row r="3" spans="1:8" s="21" customFormat="1" ht="15" customHeight="1" x14ac:dyDescent="0.2">
      <c r="A3" s="86" t="s">
        <v>86</v>
      </c>
      <c r="B3" s="86" t="s">
        <v>87</v>
      </c>
      <c r="C3" s="86" t="s">
        <v>95</v>
      </c>
      <c r="D3" s="86" t="s">
        <v>96</v>
      </c>
      <c r="E3" s="87" t="s">
        <v>97</v>
      </c>
      <c r="F3" s="87"/>
      <c r="G3" s="87"/>
      <c r="H3" s="87"/>
    </row>
    <row r="4" spans="1:8" s="22" customFormat="1" ht="15" customHeight="1" x14ac:dyDescent="0.2">
      <c r="A4" s="86"/>
      <c r="B4" s="86"/>
      <c r="C4" s="86"/>
      <c r="D4" s="86"/>
      <c r="E4" s="23" t="s">
        <v>90</v>
      </c>
      <c r="F4" s="23" t="s">
        <v>91</v>
      </c>
      <c r="G4" s="23" t="s">
        <v>415</v>
      </c>
      <c r="H4" s="86" t="s">
        <v>94</v>
      </c>
    </row>
    <row r="5" spans="1:8" s="22" customFormat="1" ht="39" customHeight="1" x14ac:dyDescent="0.2">
      <c r="A5" s="86"/>
      <c r="B5" s="86"/>
      <c r="C5" s="86"/>
      <c r="D5" s="86"/>
      <c r="E5" s="23" t="s">
        <v>88</v>
      </c>
      <c r="F5" s="23" t="s">
        <v>92</v>
      </c>
      <c r="G5" s="23" t="s">
        <v>93</v>
      </c>
      <c r="H5" s="86"/>
    </row>
    <row r="6" spans="1:8" x14ac:dyDescent="0.2">
      <c r="A6" s="11" t="s">
        <v>0</v>
      </c>
      <c r="B6" s="13" t="s">
        <v>8</v>
      </c>
      <c r="C6" s="13" t="s">
        <v>56</v>
      </c>
      <c r="D6" s="12"/>
      <c r="E6" s="17">
        <f>мун.задание!E6+внебюджет!E6+целевые!E6</f>
        <v>529682.21</v>
      </c>
      <c r="F6" s="17">
        <f>мун.задание!F6+внебюджет!F6+целевые!F6</f>
        <v>0</v>
      </c>
      <c r="G6" s="17">
        <f>мун.задание!G6+внебюджет!G6+целевые!G6</f>
        <v>0</v>
      </c>
      <c r="H6" s="17">
        <f>мун.задание!H6+внебюджет!H6+целевые!H6</f>
        <v>0</v>
      </c>
    </row>
    <row r="7" spans="1:8" x14ac:dyDescent="0.2">
      <c r="A7" s="11" t="s">
        <v>1</v>
      </c>
      <c r="B7" s="13" t="s">
        <v>9</v>
      </c>
      <c r="C7" s="13" t="s">
        <v>56</v>
      </c>
      <c r="D7" s="12"/>
      <c r="E7" s="17">
        <f>E6+E8-E30+E64-E69</f>
        <v>0</v>
      </c>
      <c r="F7" s="17">
        <f>F6+F8-F30+F64-F69</f>
        <v>0</v>
      </c>
      <c r="G7" s="17">
        <f>G6+G8-G30+G64-G69</f>
        <v>0</v>
      </c>
      <c r="H7" s="17">
        <f>H6+H8-H30+H64-H69</f>
        <v>0</v>
      </c>
    </row>
    <row r="8" spans="1:8" s="6" customFormat="1" x14ac:dyDescent="0.2">
      <c r="A8" s="7" t="s">
        <v>2</v>
      </c>
      <c r="B8" s="14" t="s">
        <v>10</v>
      </c>
      <c r="C8" s="14"/>
      <c r="D8" s="8"/>
      <c r="E8" s="18">
        <f>E10+E12+E18+E19+E24+E25+E26+E27</f>
        <v>73288754.280000001</v>
      </c>
      <c r="F8" s="18">
        <f t="shared" ref="F8:H8" si="0">F10+F12+F18+F19+F24+F25+F26+F27</f>
        <v>77660754.280000001</v>
      </c>
      <c r="G8" s="18">
        <f t="shared" si="0"/>
        <v>81123754.280000001</v>
      </c>
      <c r="H8" s="18">
        <f t="shared" si="0"/>
        <v>0</v>
      </c>
    </row>
    <row r="9" spans="1:8" x14ac:dyDescent="0.2">
      <c r="A9" s="4" t="s">
        <v>98</v>
      </c>
      <c r="B9" s="15"/>
      <c r="C9" s="15"/>
      <c r="D9" s="5"/>
      <c r="E9" s="19"/>
      <c r="F9" s="19"/>
      <c r="G9" s="19"/>
      <c r="H9" s="19"/>
    </row>
    <row r="10" spans="1:8" x14ac:dyDescent="0.2">
      <c r="A10" s="9" t="s">
        <v>99</v>
      </c>
      <c r="B10" s="16" t="s">
        <v>11</v>
      </c>
      <c r="C10" s="16" t="s">
        <v>57</v>
      </c>
      <c r="D10" s="10"/>
      <c r="E10" s="20">
        <f>мун.задание!E10+внебюджет!E10+целевые!E10</f>
        <v>0</v>
      </c>
      <c r="F10" s="20">
        <f>мун.задание!F10+внебюджет!F10+целевые!F10</f>
        <v>0</v>
      </c>
      <c r="G10" s="20">
        <f>мун.задание!G10+внебюджет!G10+целевые!G10</f>
        <v>0</v>
      </c>
      <c r="H10" s="20">
        <f>мун.задание!H10+внебюджет!H10+целевые!H10</f>
        <v>0</v>
      </c>
    </row>
    <row r="11" spans="1:8" x14ac:dyDescent="0.2">
      <c r="A11" s="4"/>
      <c r="B11" s="15"/>
      <c r="C11" s="15"/>
      <c r="D11" s="5"/>
      <c r="E11" s="19"/>
      <c r="F11" s="19"/>
      <c r="G11" s="19"/>
      <c r="H11" s="19"/>
    </row>
    <row r="12" spans="1:8" x14ac:dyDescent="0.2">
      <c r="A12" s="9" t="s">
        <v>101</v>
      </c>
      <c r="B12" s="16" t="s">
        <v>12</v>
      </c>
      <c r="C12" s="16" t="s">
        <v>58</v>
      </c>
      <c r="D12" s="10"/>
      <c r="E12" s="20">
        <f>SUM(E14:E17)</f>
        <v>63778200</v>
      </c>
      <c r="F12" s="20">
        <f t="shared" ref="F12:H12" si="1">SUM(F14:F17)</f>
        <v>68150200</v>
      </c>
      <c r="G12" s="20">
        <f t="shared" si="1"/>
        <v>71613200</v>
      </c>
      <c r="H12" s="20">
        <f t="shared" si="1"/>
        <v>0</v>
      </c>
    </row>
    <row r="13" spans="1:8" x14ac:dyDescent="0.2">
      <c r="A13" s="4" t="s">
        <v>100</v>
      </c>
      <c r="B13" s="15"/>
      <c r="C13" s="15"/>
      <c r="D13" s="5"/>
      <c r="E13" s="19"/>
      <c r="F13" s="19"/>
      <c r="G13" s="19"/>
      <c r="H13" s="19"/>
    </row>
    <row r="14" spans="1:8" ht="26.25" customHeight="1" x14ac:dyDescent="0.2">
      <c r="A14" s="4" t="s">
        <v>102</v>
      </c>
      <c r="B14" s="15" t="s">
        <v>13</v>
      </c>
      <c r="C14" s="15" t="s">
        <v>58</v>
      </c>
      <c r="D14" s="5"/>
      <c r="E14" s="19">
        <f>мун.задание!E14+внебюджет!E14+целевые!E14</f>
        <v>57878200</v>
      </c>
      <c r="F14" s="19">
        <f>мун.задание!F14+внебюджет!F14+целевые!F14</f>
        <v>62250200</v>
      </c>
      <c r="G14" s="19">
        <f>мун.задание!G14+внебюджет!G14+целевые!G14</f>
        <v>65713200</v>
      </c>
      <c r="H14" s="19">
        <f>мун.задание!H14+внебюджет!H14+целевые!H14</f>
        <v>0</v>
      </c>
    </row>
    <row r="15" spans="1:8" x14ac:dyDescent="0.2">
      <c r="A15" s="4" t="s">
        <v>103</v>
      </c>
      <c r="B15" s="15" t="s">
        <v>14</v>
      </c>
      <c r="C15" s="15" t="s">
        <v>58</v>
      </c>
      <c r="D15" s="5"/>
      <c r="E15" s="19">
        <f>мун.задание!E15+внебюджет!E15+целевые!E15</f>
        <v>800000</v>
      </c>
      <c r="F15" s="19">
        <f>мун.задание!F15+внебюджет!F15+целевые!F15</f>
        <v>800000</v>
      </c>
      <c r="G15" s="19">
        <f>мун.задание!G15+внебюджет!G15+целевые!G15</f>
        <v>800000</v>
      </c>
      <c r="H15" s="19">
        <f>мун.задание!H15+внебюджет!H15+целевые!H15</f>
        <v>0</v>
      </c>
    </row>
    <row r="16" spans="1:8" x14ac:dyDescent="0.2">
      <c r="A16" s="4" t="s">
        <v>104</v>
      </c>
      <c r="B16" s="15" t="s">
        <v>15</v>
      </c>
      <c r="C16" s="15" t="s">
        <v>58</v>
      </c>
      <c r="D16" s="5"/>
      <c r="E16" s="19">
        <f>мун.задание!E16+внебюджет!E16+целевые!E16</f>
        <v>5100000</v>
      </c>
      <c r="F16" s="19">
        <f>мун.задание!F16+внебюджет!F16+целевые!F16</f>
        <v>5100000</v>
      </c>
      <c r="G16" s="19">
        <f>мун.задание!G16+внебюджет!G16+целевые!G16</f>
        <v>5100000</v>
      </c>
      <c r="H16" s="19">
        <f>мун.задание!H16+внебюджет!H16+целевые!H16</f>
        <v>0</v>
      </c>
    </row>
    <row r="17" spans="1:8" x14ac:dyDescent="0.2">
      <c r="A17" s="4" t="s">
        <v>105</v>
      </c>
      <c r="B17" s="15" t="s">
        <v>16</v>
      </c>
      <c r="C17" s="15" t="s">
        <v>58</v>
      </c>
      <c r="D17" s="5"/>
      <c r="E17" s="19">
        <f>мун.задание!E17+внебюджет!E17+целевые!E17</f>
        <v>0</v>
      </c>
      <c r="F17" s="19">
        <f>мун.задание!F17+внебюджет!F17+целевые!F17</f>
        <v>0</v>
      </c>
      <c r="G17" s="19">
        <f>мун.задание!G17+внебюджет!G17+целевые!G17</f>
        <v>0</v>
      </c>
      <c r="H17" s="19">
        <f>мун.задание!H17+внебюджет!H17+целевые!H17</f>
        <v>0</v>
      </c>
    </row>
    <row r="18" spans="1:8" x14ac:dyDescent="0.2">
      <c r="A18" s="9" t="s">
        <v>106</v>
      </c>
      <c r="B18" s="16" t="s">
        <v>17</v>
      </c>
      <c r="C18" s="16" t="s">
        <v>59</v>
      </c>
      <c r="D18" s="10"/>
      <c r="E18" s="20">
        <f>мун.задание!E18+внебюджет!E18+целевые!E18</f>
        <v>0</v>
      </c>
      <c r="F18" s="20">
        <f>мун.задание!F18+внебюджет!F18+целевые!F18</f>
        <v>0</v>
      </c>
      <c r="G18" s="20">
        <f>мун.задание!G18+внебюджет!G18+целевые!G18</f>
        <v>0</v>
      </c>
      <c r="H18" s="20">
        <f>мун.задание!H18+внебюджет!H18+целевые!H18</f>
        <v>0</v>
      </c>
    </row>
    <row r="19" spans="1:8" x14ac:dyDescent="0.2">
      <c r="A19" s="9" t="s">
        <v>107</v>
      </c>
      <c r="B19" s="16" t="s">
        <v>18</v>
      </c>
      <c r="C19" s="16" t="s">
        <v>60</v>
      </c>
      <c r="D19" s="10"/>
      <c r="E19" s="20">
        <f>SUM(E21:E23)</f>
        <v>9510554.2799999993</v>
      </c>
      <c r="F19" s="20">
        <f t="shared" ref="F19:H19" si="2">SUM(F21:F23)</f>
        <v>9510554.2799999993</v>
      </c>
      <c r="G19" s="20">
        <f t="shared" si="2"/>
        <v>9510554.2799999993</v>
      </c>
      <c r="H19" s="20">
        <f t="shared" si="2"/>
        <v>0</v>
      </c>
    </row>
    <row r="20" spans="1:8" x14ac:dyDescent="0.2">
      <c r="A20" s="4" t="s">
        <v>100</v>
      </c>
      <c r="B20" s="15"/>
      <c r="C20" s="15"/>
      <c r="D20" s="5"/>
      <c r="E20" s="19"/>
      <c r="F20" s="19"/>
      <c r="G20" s="19"/>
      <c r="H20" s="19"/>
    </row>
    <row r="21" spans="1:8" x14ac:dyDescent="0.2">
      <c r="A21" s="4" t="s">
        <v>108</v>
      </c>
      <c r="B21" s="15" t="s">
        <v>19</v>
      </c>
      <c r="C21" s="15" t="s">
        <v>60</v>
      </c>
      <c r="D21" s="5"/>
      <c r="E21" s="19">
        <f>мун.задание!E21+внебюджет!E21+целевые!E21</f>
        <v>9310554.2799999993</v>
      </c>
      <c r="F21" s="19">
        <f>мун.задание!F21+внебюджет!F21+целевые!F21</f>
        <v>9310554.2799999993</v>
      </c>
      <c r="G21" s="19">
        <f>мун.задание!G21+внебюджет!G21+целевые!G21</f>
        <v>9310554.2799999993</v>
      </c>
      <c r="H21" s="19">
        <f>мун.задание!H21+внебюджет!H21+целевые!H21</f>
        <v>0</v>
      </c>
    </row>
    <row r="22" spans="1:8" x14ac:dyDescent="0.2">
      <c r="A22" s="4" t="s">
        <v>109</v>
      </c>
      <c r="B22" s="15" t="s">
        <v>20</v>
      </c>
      <c r="C22" s="15" t="s">
        <v>60</v>
      </c>
      <c r="D22" s="5"/>
      <c r="E22" s="19">
        <f>мун.задание!E22+внебюджет!E22+целевые!E22</f>
        <v>0</v>
      </c>
      <c r="F22" s="19">
        <f>мун.задание!F22+внебюджет!F22+целевые!F22</f>
        <v>0</v>
      </c>
      <c r="G22" s="19">
        <f>мун.задание!G22+внебюджет!G22+целевые!G22</f>
        <v>0</v>
      </c>
      <c r="H22" s="19">
        <f>мун.задание!H22+внебюджет!H22+целевые!H22</f>
        <v>0</v>
      </c>
    </row>
    <row r="23" spans="1:8" x14ac:dyDescent="0.2">
      <c r="A23" s="4" t="s">
        <v>3</v>
      </c>
      <c r="B23" s="15">
        <v>1430</v>
      </c>
      <c r="C23" s="15" t="s">
        <v>60</v>
      </c>
      <c r="D23" s="5"/>
      <c r="E23" s="19">
        <f>мун.задание!E23+внебюджет!E23+целевые!E23</f>
        <v>200000</v>
      </c>
      <c r="F23" s="19">
        <f>мун.задание!F23+внебюджет!F23+целевые!F23</f>
        <v>200000</v>
      </c>
      <c r="G23" s="19">
        <f>мун.задание!G23+внебюджет!G23+целевые!G23</f>
        <v>200000</v>
      </c>
      <c r="H23" s="19">
        <f>мун.задание!H23+внебюджет!H23+целевые!H23</f>
        <v>0</v>
      </c>
    </row>
    <row r="24" spans="1:8" x14ac:dyDescent="0.2">
      <c r="A24" s="9" t="s">
        <v>110</v>
      </c>
      <c r="B24" s="16" t="s">
        <v>21</v>
      </c>
      <c r="C24" s="16" t="s">
        <v>61</v>
      </c>
      <c r="D24" s="10"/>
      <c r="E24" s="20">
        <f>мун.задание!E24+внебюджет!E24+целевые!E24</f>
        <v>0</v>
      </c>
      <c r="F24" s="20">
        <f>мун.задание!F24+внебюджет!F24+целевые!F24</f>
        <v>0</v>
      </c>
      <c r="G24" s="20">
        <f>мун.задание!G24+внебюджет!G24+целевые!G24</f>
        <v>0</v>
      </c>
      <c r="H24" s="20">
        <f>мун.задание!H24+внебюджет!H24+целевые!H24</f>
        <v>0</v>
      </c>
    </row>
    <row r="25" spans="1:8" x14ac:dyDescent="0.2">
      <c r="A25" s="9" t="s">
        <v>111</v>
      </c>
      <c r="B25" s="16" t="s">
        <v>22</v>
      </c>
      <c r="C25" s="16" t="s">
        <v>62</v>
      </c>
      <c r="D25" s="10"/>
      <c r="E25" s="20">
        <f>мун.задание!E25+внебюджет!E25+целевые!E25</f>
        <v>0</v>
      </c>
      <c r="F25" s="20">
        <f>мун.задание!F25+внебюджет!F25+целевые!F25</f>
        <v>0</v>
      </c>
      <c r="G25" s="20">
        <f>мун.задание!G25+внебюджет!G25+целевые!G25</f>
        <v>0</v>
      </c>
      <c r="H25" s="20">
        <f>мун.задание!H25+внебюджет!H25+целевые!H25</f>
        <v>0</v>
      </c>
    </row>
    <row r="26" spans="1:8" x14ac:dyDescent="0.2">
      <c r="A26" s="9" t="s">
        <v>112</v>
      </c>
      <c r="B26" s="16" t="s">
        <v>23</v>
      </c>
      <c r="C26" s="16"/>
      <c r="D26" s="10"/>
      <c r="E26" s="20">
        <f>мун.задание!E26+внебюджет!E26+целевые!E26</f>
        <v>0</v>
      </c>
      <c r="F26" s="20">
        <f>мун.задание!F26+внебюджет!F26+целевые!F26</f>
        <v>0</v>
      </c>
      <c r="G26" s="20">
        <f>мун.задание!G26+внебюджет!G26+целевые!G26</f>
        <v>0</v>
      </c>
      <c r="H26" s="20">
        <f>мун.задание!H26+внебюджет!H26+целевые!H26</f>
        <v>0</v>
      </c>
    </row>
    <row r="27" spans="1:8" x14ac:dyDescent="0.2">
      <c r="A27" s="9" t="s">
        <v>113</v>
      </c>
      <c r="B27" s="16" t="s">
        <v>24</v>
      </c>
      <c r="C27" s="16" t="s">
        <v>56</v>
      </c>
      <c r="D27" s="10"/>
      <c r="E27" s="20">
        <f>E29</f>
        <v>0</v>
      </c>
      <c r="F27" s="20">
        <f t="shared" ref="F27:H27" si="3">F29</f>
        <v>0</v>
      </c>
      <c r="G27" s="20">
        <f t="shared" si="3"/>
        <v>0</v>
      </c>
      <c r="H27" s="20">
        <f t="shared" si="3"/>
        <v>0</v>
      </c>
    </row>
    <row r="28" spans="1:8" x14ac:dyDescent="0.2">
      <c r="A28" s="4" t="s">
        <v>114</v>
      </c>
      <c r="B28" s="15"/>
      <c r="C28" s="15"/>
      <c r="D28" s="5"/>
      <c r="E28" s="19"/>
      <c r="F28" s="19"/>
      <c r="G28" s="19"/>
      <c r="H28" s="19"/>
    </row>
    <row r="29" spans="1:8" ht="25.5" x14ac:dyDescent="0.2">
      <c r="A29" s="4" t="s">
        <v>115</v>
      </c>
      <c r="B29" s="15" t="s">
        <v>25</v>
      </c>
      <c r="C29" s="15" t="s">
        <v>63</v>
      </c>
      <c r="D29" s="5"/>
      <c r="E29" s="19">
        <f>мун.задание!E29+внебюджет!E29+целевые!E29</f>
        <v>0</v>
      </c>
      <c r="F29" s="19">
        <f>мун.задание!F29+внебюджет!F29+целевые!F29</f>
        <v>0</v>
      </c>
      <c r="G29" s="19">
        <f>мун.задание!G29+внебюджет!G29+целевые!G29</f>
        <v>0</v>
      </c>
      <c r="H29" s="19">
        <f>мун.задание!H29+внебюджет!H29+целевые!H29</f>
        <v>0</v>
      </c>
    </row>
    <row r="30" spans="1:8" s="6" customFormat="1" x14ac:dyDescent="0.2">
      <c r="A30" s="7" t="s">
        <v>4</v>
      </c>
      <c r="B30" s="14" t="s">
        <v>26</v>
      </c>
      <c r="C30" s="14" t="s">
        <v>56</v>
      </c>
      <c r="D30" s="8"/>
      <c r="E30" s="18">
        <f>E32+E38+E43+E48+E52+E54+E60</f>
        <v>73818436.489999995</v>
      </c>
      <c r="F30" s="18">
        <f>F32+F38+F43+F48+F52+F54+F60</f>
        <v>77660754.280000001</v>
      </c>
      <c r="G30" s="18">
        <f>G32+G38+G43+G48+G52+G54+G60</f>
        <v>81123754.280000001</v>
      </c>
      <c r="H30" s="18">
        <f>H32+H38+H43+H48+H52+H54+H60</f>
        <v>0</v>
      </c>
    </row>
    <row r="31" spans="1:8" x14ac:dyDescent="0.2">
      <c r="A31" s="4" t="s">
        <v>98</v>
      </c>
      <c r="B31" s="15"/>
      <c r="C31" s="15"/>
      <c r="D31" s="5"/>
      <c r="E31" s="19"/>
      <c r="F31" s="19"/>
      <c r="G31" s="19"/>
      <c r="H31" s="19"/>
    </row>
    <row r="32" spans="1:8" x14ac:dyDescent="0.2">
      <c r="A32" s="9" t="s">
        <v>116</v>
      </c>
      <c r="B32" s="16" t="s">
        <v>27</v>
      </c>
      <c r="C32" s="16" t="s">
        <v>56</v>
      </c>
      <c r="D32" s="10"/>
      <c r="E32" s="20">
        <f>SUM(E34:E37)</f>
        <v>52496840</v>
      </c>
      <c r="F32" s="20">
        <f t="shared" ref="F32:H32" si="4">SUM(F34:F37)</f>
        <v>56775840</v>
      </c>
      <c r="G32" s="20">
        <f t="shared" si="4"/>
        <v>60134840</v>
      </c>
      <c r="H32" s="20">
        <f t="shared" si="4"/>
        <v>0</v>
      </c>
    </row>
    <row r="33" spans="1:8" x14ac:dyDescent="0.2">
      <c r="A33" s="4" t="s">
        <v>100</v>
      </c>
      <c r="B33" s="3"/>
      <c r="C33" s="3"/>
      <c r="D33" s="5"/>
      <c r="E33" s="19"/>
      <c r="F33" s="19"/>
      <c r="G33" s="19"/>
      <c r="H33" s="19"/>
    </row>
    <row r="34" spans="1:8" x14ac:dyDescent="0.2">
      <c r="A34" s="4" t="s">
        <v>117</v>
      </c>
      <c r="B34" s="15" t="s">
        <v>28</v>
      </c>
      <c r="C34" s="15" t="s">
        <v>64</v>
      </c>
      <c r="D34" s="5"/>
      <c r="E34" s="19">
        <f>мун.задание!E34+внебюджет!E34+целевые!E34</f>
        <v>40373503</v>
      </c>
      <c r="F34" s="19">
        <f>мун.задание!F34+внебюджет!F34+целевые!F34</f>
        <v>43659985</v>
      </c>
      <c r="G34" s="19">
        <f>мун.задание!G34+внебюджет!G34+целевые!G34</f>
        <v>46239862</v>
      </c>
      <c r="H34" s="19">
        <f>мун.задание!H34+внебюджет!H34+целевые!H34</f>
        <v>0</v>
      </c>
    </row>
    <row r="35" spans="1:8" x14ac:dyDescent="0.2">
      <c r="A35" s="4" t="s">
        <v>118</v>
      </c>
      <c r="B35" s="15" t="s">
        <v>29</v>
      </c>
      <c r="C35" s="15" t="s">
        <v>65</v>
      </c>
      <c r="D35" s="5"/>
      <c r="E35" s="19">
        <f>мун.задание!E35+внебюджет!E35+целевые!E35</f>
        <v>0</v>
      </c>
      <c r="F35" s="19">
        <f>мун.задание!F35+внебюджет!F35+целевые!F35</f>
        <v>0</v>
      </c>
      <c r="G35" s="19">
        <f>мун.задание!G35+внебюджет!G35+целевые!G35</f>
        <v>0</v>
      </c>
      <c r="H35" s="19">
        <f>мун.задание!H35+внебюджет!H35+целевые!H35</f>
        <v>0</v>
      </c>
    </row>
    <row r="36" spans="1:8" ht="25.5" x14ac:dyDescent="0.2">
      <c r="A36" s="4" t="s">
        <v>119</v>
      </c>
      <c r="B36" s="15" t="s">
        <v>30</v>
      </c>
      <c r="C36" s="15" t="s">
        <v>66</v>
      </c>
      <c r="D36" s="5"/>
      <c r="E36" s="19">
        <f>мун.задание!E36+внебюджет!E36+целевые!E36</f>
        <v>0</v>
      </c>
      <c r="F36" s="19">
        <f>мун.задание!F36+внебюджет!F36+целевые!F36</f>
        <v>0</v>
      </c>
      <c r="G36" s="19">
        <f>мун.задание!G36+внебюджет!G36+целевые!G36</f>
        <v>0</v>
      </c>
      <c r="H36" s="19">
        <f>мун.задание!H36+внебюджет!H36+целевые!H36</f>
        <v>0</v>
      </c>
    </row>
    <row r="37" spans="1:8" ht="25.5" x14ac:dyDescent="0.2">
      <c r="A37" s="4" t="s">
        <v>120</v>
      </c>
      <c r="B37" s="15" t="s">
        <v>31</v>
      </c>
      <c r="C37" s="15" t="s">
        <v>67</v>
      </c>
      <c r="D37" s="5"/>
      <c r="E37" s="19">
        <f>мун.задание!E37+внебюджет!E37+целевые!E37</f>
        <v>12123337</v>
      </c>
      <c r="F37" s="19">
        <f>мун.задание!F37+внебюджет!F37+целевые!F37</f>
        <v>13115855</v>
      </c>
      <c r="G37" s="19">
        <f>мун.задание!G37+внебюджет!G37+целевые!G37</f>
        <v>13894978</v>
      </c>
      <c r="H37" s="19">
        <f>мун.задание!H37+внебюджет!H37+целевые!H37</f>
        <v>0</v>
      </c>
    </row>
    <row r="38" spans="1:8" x14ac:dyDescent="0.2">
      <c r="A38" s="9" t="s">
        <v>121</v>
      </c>
      <c r="B38" s="16">
        <v>2200</v>
      </c>
      <c r="C38" s="16">
        <v>300</v>
      </c>
      <c r="D38" s="10"/>
      <c r="E38" s="20">
        <f>E40</f>
        <v>0</v>
      </c>
      <c r="F38" s="20">
        <f t="shared" ref="F38:H38" si="5">F40</f>
        <v>0</v>
      </c>
      <c r="G38" s="20">
        <f t="shared" si="5"/>
        <v>0</v>
      </c>
      <c r="H38" s="20">
        <f t="shared" si="5"/>
        <v>0</v>
      </c>
    </row>
    <row r="39" spans="1:8" x14ac:dyDescent="0.2">
      <c r="A39" s="4" t="s">
        <v>100</v>
      </c>
      <c r="B39" s="15"/>
      <c r="C39" s="15"/>
      <c r="D39" s="5"/>
      <c r="E39" s="19"/>
      <c r="F39" s="19"/>
      <c r="G39" s="19"/>
      <c r="H39" s="19"/>
    </row>
    <row r="40" spans="1:8" ht="25.5" x14ac:dyDescent="0.2">
      <c r="A40" s="4" t="s">
        <v>124</v>
      </c>
      <c r="B40" s="15" t="s">
        <v>122</v>
      </c>
      <c r="C40" s="15" t="s">
        <v>123</v>
      </c>
      <c r="D40" s="5"/>
      <c r="E40" s="19">
        <f>E41+E42</f>
        <v>0</v>
      </c>
      <c r="F40" s="19">
        <f t="shared" ref="F40:H40" si="6">F41+F42</f>
        <v>0</v>
      </c>
      <c r="G40" s="19">
        <f t="shared" si="6"/>
        <v>0</v>
      </c>
      <c r="H40" s="19">
        <f t="shared" si="6"/>
        <v>0</v>
      </c>
    </row>
    <row r="41" spans="1:8" ht="38.25" x14ac:dyDescent="0.2">
      <c r="A41" s="4" t="s">
        <v>125</v>
      </c>
      <c r="B41" s="15" t="s">
        <v>32</v>
      </c>
      <c r="C41" s="15" t="s">
        <v>68</v>
      </c>
      <c r="D41" s="5"/>
      <c r="E41" s="19">
        <f>мун.задание!E41+внебюджет!E41+целевые!E41</f>
        <v>0</v>
      </c>
      <c r="F41" s="19">
        <f>мун.задание!F41+внебюджет!F41+целевые!F41</f>
        <v>0</v>
      </c>
      <c r="G41" s="19">
        <f>мун.задание!G41+внебюджет!G41+целевые!G41</f>
        <v>0</v>
      </c>
      <c r="H41" s="19">
        <f>мун.задание!H41+внебюджет!H41+целевые!H41</f>
        <v>0</v>
      </c>
    </row>
    <row r="42" spans="1:8" ht="25.5" x14ac:dyDescent="0.2">
      <c r="A42" s="4" t="s">
        <v>126</v>
      </c>
      <c r="B42" s="15" t="s">
        <v>33</v>
      </c>
      <c r="C42" s="15" t="s">
        <v>69</v>
      </c>
      <c r="D42" s="5"/>
      <c r="E42" s="19">
        <f>мун.задание!E42+внебюджет!E42+целевые!E42</f>
        <v>0</v>
      </c>
      <c r="F42" s="19">
        <f>мун.задание!F42+внебюджет!F42+целевые!F42</f>
        <v>0</v>
      </c>
      <c r="G42" s="19">
        <f>мун.задание!G42+внебюджет!G42+целевые!G42</f>
        <v>0</v>
      </c>
      <c r="H42" s="19">
        <f>мун.задание!H42+внебюджет!H42+целевые!H42</f>
        <v>0</v>
      </c>
    </row>
    <row r="43" spans="1:8" x14ac:dyDescent="0.2">
      <c r="A43" s="9" t="s">
        <v>127</v>
      </c>
      <c r="B43" s="16" t="s">
        <v>34</v>
      </c>
      <c r="C43" s="16" t="s">
        <v>70</v>
      </c>
      <c r="D43" s="10"/>
      <c r="E43" s="20">
        <f>SUM(E45:E47)</f>
        <v>3668368.66</v>
      </c>
      <c r="F43" s="20">
        <f t="shared" ref="F43:H43" si="7">SUM(F45:F47)</f>
        <v>3424500</v>
      </c>
      <c r="G43" s="20">
        <f t="shared" si="7"/>
        <v>3424500</v>
      </c>
      <c r="H43" s="20">
        <f t="shared" si="7"/>
        <v>0</v>
      </c>
    </row>
    <row r="44" spans="1:8" x14ac:dyDescent="0.2">
      <c r="A44" s="4" t="s">
        <v>114</v>
      </c>
      <c r="B44" s="3"/>
      <c r="C44" s="3"/>
      <c r="D44" s="5"/>
      <c r="E44" s="19"/>
      <c r="F44" s="19"/>
      <c r="G44" s="19"/>
      <c r="H44" s="19"/>
    </row>
    <row r="45" spans="1:8" x14ac:dyDescent="0.2">
      <c r="A45" s="4" t="s">
        <v>128</v>
      </c>
      <c r="B45" s="15" t="s">
        <v>35</v>
      </c>
      <c r="C45" s="15" t="s">
        <v>71</v>
      </c>
      <c r="D45" s="5"/>
      <c r="E45" s="19">
        <f>мун.задание!E45+внебюджет!E45+целевые!E45</f>
        <v>3422500</v>
      </c>
      <c r="F45" s="19">
        <f>мун.задание!F45+внебюджет!F45+целевые!F45</f>
        <v>3422500</v>
      </c>
      <c r="G45" s="19">
        <f>мун.задание!G45+внебюджет!G45+целевые!G45</f>
        <v>3422500</v>
      </c>
      <c r="H45" s="19">
        <f>мун.задание!H45+внебюджет!H45+целевые!H45</f>
        <v>0</v>
      </c>
    </row>
    <row r="46" spans="1:8" ht="25.5" x14ac:dyDescent="0.2">
      <c r="A46" s="4" t="s">
        <v>129</v>
      </c>
      <c r="B46" s="15" t="s">
        <v>36</v>
      </c>
      <c r="C46" s="15" t="s">
        <v>72</v>
      </c>
      <c r="D46" s="5"/>
      <c r="E46" s="19">
        <f>мун.задание!E46+внебюджет!E46+целевые!E46</f>
        <v>0</v>
      </c>
      <c r="F46" s="19">
        <f>мун.задание!F46+внебюджет!F46+целевые!F46</f>
        <v>0</v>
      </c>
      <c r="G46" s="19">
        <f>мун.задание!G46+внебюджет!G46+целевые!G46</f>
        <v>0</v>
      </c>
      <c r="H46" s="19">
        <f>мун.задание!H46+внебюджет!H46+целевые!H46</f>
        <v>0</v>
      </c>
    </row>
    <row r="47" spans="1:8" x14ac:dyDescent="0.2">
      <c r="A47" s="4" t="s">
        <v>130</v>
      </c>
      <c r="B47" s="15" t="s">
        <v>37</v>
      </c>
      <c r="C47" s="15" t="s">
        <v>73</v>
      </c>
      <c r="D47" s="5"/>
      <c r="E47" s="19">
        <f>мун.задание!E47+внебюджет!E47+целевые!E47</f>
        <v>245868.65999999997</v>
      </c>
      <c r="F47" s="19">
        <f>мун.задание!F47+внебюджет!F47+целевые!F47</f>
        <v>2000</v>
      </c>
      <c r="G47" s="19">
        <f>мун.задание!G47+внебюджет!G47+целевые!G47</f>
        <v>2000</v>
      </c>
      <c r="H47" s="19">
        <f>мун.задание!H47+внебюджет!H47+целевые!H47</f>
        <v>0</v>
      </c>
    </row>
    <row r="48" spans="1:8" x14ac:dyDescent="0.2">
      <c r="A48" s="9" t="s">
        <v>131</v>
      </c>
      <c r="B48" s="16" t="s">
        <v>38</v>
      </c>
      <c r="C48" s="16" t="s">
        <v>56</v>
      </c>
      <c r="D48" s="10"/>
      <c r="E48" s="20">
        <f>SUM(E50:E51)</f>
        <v>0</v>
      </c>
      <c r="F48" s="20">
        <f>SUM(F50:F51)</f>
        <v>0</v>
      </c>
      <c r="G48" s="20">
        <f>SUM(G50:G51)</f>
        <v>0</v>
      </c>
      <c r="H48" s="20">
        <f>SUM(H50:H51)</f>
        <v>0</v>
      </c>
    </row>
    <row r="49" spans="1:8" x14ac:dyDescent="0.2">
      <c r="A49" s="4" t="s">
        <v>114</v>
      </c>
      <c r="B49" s="15"/>
      <c r="C49" s="15"/>
      <c r="D49" s="5"/>
      <c r="E49" s="19"/>
      <c r="F49" s="19"/>
      <c r="G49" s="19"/>
      <c r="H49" s="19"/>
    </row>
    <row r="50" spans="1:8" x14ac:dyDescent="0.2">
      <c r="A50" s="4" t="s">
        <v>132</v>
      </c>
      <c r="B50" s="15" t="s">
        <v>39</v>
      </c>
      <c r="C50" s="15" t="s">
        <v>74</v>
      </c>
      <c r="D50" s="5"/>
      <c r="E50" s="19">
        <f>мун.задание!E50+внебюджет!E50+целевые!E50</f>
        <v>0</v>
      </c>
      <c r="F50" s="19">
        <f>мун.задание!F50+внебюджет!F50+целевые!F50</f>
        <v>0</v>
      </c>
      <c r="G50" s="19">
        <f>мун.задание!G50+внебюджет!G50+целевые!G50</f>
        <v>0</v>
      </c>
      <c r="H50" s="19">
        <f>мун.задание!H50+внебюджет!H50+целевые!H50</f>
        <v>0</v>
      </c>
    </row>
    <row r="51" spans="1:8" x14ac:dyDescent="0.2">
      <c r="A51" s="4" t="s">
        <v>5</v>
      </c>
      <c r="B51" s="15" t="s">
        <v>40</v>
      </c>
      <c r="C51" s="15" t="s">
        <v>75</v>
      </c>
      <c r="D51" s="5"/>
      <c r="E51" s="19">
        <f>мун.задание!E51+внебюджет!E51+целевые!E51</f>
        <v>0</v>
      </c>
      <c r="F51" s="19">
        <f>мун.задание!F51+внебюджет!F51+целевые!F51</f>
        <v>0</v>
      </c>
      <c r="G51" s="19">
        <f>мун.задание!G51+внебюджет!G51+целевые!G51</f>
        <v>0</v>
      </c>
      <c r="H51" s="19">
        <f>мун.задание!H51+внебюджет!H51+целевые!H51</f>
        <v>0</v>
      </c>
    </row>
    <row r="52" spans="1:8" x14ac:dyDescent="0.2">
      <c r="A52" s="9" t="s">
        <v>133</v>
      </c>
      <c r="B52" s="16" t="s">
        <v>41</v>
      </c>
      <c r="C52" s="16" t="s">
        <v>56</v>
      </c>
      <c r="D52" s="10"/>
      <c r="E52" s="20">
        <f>E53</f>
        <v>0</v>
      </c>
      <c r="F52" s="20">
        <f t="shared" ref="F52:H52" si="8">F53</f>
        <v>0</v>
      </c>
      <c r="G52" s="20">
        <f t="shared" si="8"/>
        <v>0</v>
      </c>
      <c r="H52" s="20">
        <f t="shared" si="8"/>
        <v>0</v>
      </c>
    </row>
    <row r="53" spans="1:8" ht="25.5" x14ac:dyDescent="0.2">
      <c r="A53" s="4" t="s">
        <v>134</v>
      </c>
      <c r="B53" s="15" t="s">
        <v>42</v>
      </c>
      <c r="C53" s="15" t="s">
        <v>76</v>
      </c>
      <c r="D53" s="5"/>
      <c r="E53" s="19">
        <f>мун.задание!E53+внебюджет!E53+целевые!E53</f>
        <v>0</v>
      </c>
      <c r="F53" s="19">
        <f>мун.задание!F53+внебюджет!F53+целевые!F53</f>
        <v>0</v>
      </c>
      <c r="G53" s="19">
        <f>мун.задание!G53+внебюджет!G53+целевые!G53</f>
        <v>0</v>
      </c>
      <c r="H53" s="19">
        <f>мун.задание!H53+внебюджет!H53+целевые!H53</f>
        <v>0</v>
      </c>
    </row>
    <row r="54" spans="1:8" x14ac:dyDescent="0.2">
      <c r="A54" s="9" t="s">
        <v>135</v>
      </c>
      <c r="B54" s="16" t="s">
        <v>43</v>
      </c>
      <c r="C54" s="16" t="s">
        <v>56</v>
      </c>
      <c r="D54" s="10"/>
      <c r="E54" s="20">
        <f>SUM(E56:E59)</f>
        <v>17653227.829999998</v>
      </c>
      <c r="F54" s="20">
        <f>SUM(F56:F59)</f>
        <v>17460414.280000001</v>
      </c>
      <c r="G54" s="20">
        <f>SUM(G56:G59)</f>
        <v>17564414.280000001</v>
      </c>
      <c r="H54" s="20">
        <f>SUM(H56:H59)</f>
        <v>0</v>
      </c>
    </row>
    <row r="55" spans="1:8" x14ac:dyDescent="0.2">
      <c r="A55" s="4" t="s">
        <v>100</v>
      </c>
      <c r="B55" s="3"/>
      <c r="C55" s="3"/>
      <c r="D55" s="5"/>
      <c r="E55" s="19"/>
      <c r="F55" s="19"/>
      <c r="G55" s="19"/>
      <c r="H55" s="19"/>
    </row>
    <row r="56" spans="1:8" x14ac:dyDescent="0.2">
      <c r="A56" s="4" t="s">
        <v>136</v>
      </c>
      <c r="B56" s="15" t="s">
        <v>44</v>
      </c>
      <c r="C56" s="15" t="s">
        <v>77</v>
      </c>
      <c r="D56" s="5"/>
      <c r="E56" s="19">
        <f>мун.задание!E56+внебюджет!E56+целевые!E56</f>
        <v>0</v>
      </c>
      <c r="F56" s="19">
        <f>мун.задание!F56+внебюджет!F56+целевые!F56</f>
        <v>0</v>
      </c>
      <c r="G56" s="19">
        <f>мун.задание!G56+внебюджет!G56+целевые!G56</f>
        <v>0</v>
      </c>
      <c r="H56" s="19">
        <f>мун.задание!H56+внебюджет!H56+целевые!H56</f>
        <v>0</v>
      </c>
    </row>
    <row r="57" spans="1:8" ht="25.5" x14ac:dyDescent="0.2">
      <c r="A57" s="4" t="s">
        <v>137</v>
      </c>
      <c r="B57" s="15" t="s">
        <v>45</v>
      </c>
      <c r="C57" s="15" t="s">
        <v>78</v>
      </c>
      <c r="D57" s="5"/>
      <c r="E57" s="19">
        <f>мун.задание!E57+внебюджет!E57+целевые!E57</f>
        <v>0</v>
      </c>
      <c r="F57" s="19">
        <f>мун.задание!F57+внебюджет!F57+целевые!F57</f>
        <v>0</v>
      </c>
      <c r="G57" s="19">
        <f>мун.задание!G57+внебюджет!G57+целевые!G57</f>
        <v>0</v>
      </c>
      <c r="H57" s="19">
        <f>мун.задание!H57+внебюджет!H57+целевые!H57</f>
        <v>0</v>
      </c>
    </row>
    <row r="58" spans="1:8" x14ac:dyDescent="0.2">
      <c r="A58" s="4" t="s">
        <v>138</v>
      </c>
      <c r="B58" s="15" t="s">
        <v>46</v>
      </c>
      <c r="C58" s="15" t="s">
        <v>79</v>
      </c>
      <c r="D58" s="5"/>
      <c r="E58" s="19">
        <f>мун.задание!E58+внебюджет!E58+целевые!E58</f>
        <v>14918227.83</v>
      </c>
      <c r="F58" s="19">
        <f>мун.задание!F58+внебюджет!F58+целевые!F58</f>
        <v>14725414.279999999</v>
      </c>
      <c r="G58" s="19">
        <f>мун.задание!G58+внебюджет!G58+целевые!G58</f>
        <v>14829414.279999999</v>
      </c>
      <c r="H58" s="19">
        <f>мун.задание!H58+внебюджет!H58+целевые!H58</f>
        <v>0</v>
      </c>
    </row>
    <row r="59" spans="1:8" x14ac:dyDescent="0.2">
      <c r="A59" s="4" t="s">
        <v>139</v>
      </c>
      <c r="B59" s="15">
        <v>2660</v>
      </c>
      <c r="C59" s="15" t="s">
        <v>80</v>
      </c>
      <c r="D59" s="5"/>
      <c r="E59" s="19">
        <f>мун.задание!E59+внебюджет!E59+целевые!E59</f>
        <v>2735000</v>
      </c>
      <c r="F59" s="19">
        <f>мун.задание!F59+внебюджет!F59+целевые!F59</f>
        <v>2735000</v>
      </c>
      <c r="G59" s="19">
        <f>мун.задание!G59+внебюджет!G59+целевые!G59</f>
        <v>2735000</v>
      </c>
      <c r="H59" s="19">
        <f>мун.задание!H59+внебюджет!H59+целевые!H59</f>
        <v>0</v>
      </c>
    </row>
    <row r="60" spans="1:8" x14ac:dyDescent="0.2">
      <c r="A60" s="9" t="s">
        <v>140</v>
      </c>
      <c r="B60" s="16" t="s">
        <v>47</v>
      </c>
      <c r="C60" s="16" t="s">
        <v>81</v>
      </c>
      <c r="D60" s="10"/>
      <c r="E60" s="20">
        <f>SUM(E62:E63)</f>
        <v>0</v>
      </c>
      <c r="F60" s="20">
        <f t="shared" ref="F60:H60" si="9">SUM(F62:F63)</f>
        <v>0</v>
      </c>
      <c r="G60" s="20">
        <f t="shared" si="9"/>
        <v>0</v>
      </c>
      <c r="H60" s="20">
        <f t="shared" si="9"/>
        <v>0</v>
      </c>
    </row>
    <row r="61" spans="1:8" x14ac:dyDescent="0.2">
      <c r="A61" s="4" t="s">
        <v>100</v>
      </c>
      <c r="B61" s="15"/>
      <c r="C61" s="15"/>
      <c r="D61" s="5"/>
      <c r="E61" s="19"/>
      <c r="F61" s="19"/>
      <c r="G61" s="19"/>
      <c r="H61" s="19"/>
    </row>
    <row r="62" spans="1:8" ht="25.5" x14ac:dyDescent="0.2">
      <c r="A62" s="4" t="s">
        <v>141</v>
      </c>
      <c r="B62" s="15" t="s">
        <v>48</v>
      </c>
      <c r="C62" s="15" t="s">
        <v>82</v>
      </c>
      <c r="D62" s="5"/>
      <c r="E62" s="19">
        <f>мун.задание!E62+внебюджет!E62+целевые!E62</f>
        <v>0</v>
      </c>
      <c r="F62" s="19">
        <f>мун.задание!F62+внебюджет!F62+целевые!F62</f>
        <v>0</v>
      </c>
      <c r="G62" s="19">
        <f>мун.задание!G62+внебюджет!G62+целевые!G62</f>
        <v>0</v>
      </c>
      <c r="H62" s="19">
        <f>мун.задание!H62+внебюджет!H62+целевые!H62</f>
        <v>0</v>
      </c>
    </row>
    <row r="63" spans="1:8" ht="25.5" x14ac:dyDescent="0.2">
      <c r="A63" s="4" t="s">
        <v>142</v>
      </c>
      <c r="B63" s="15" t="s">
        <v>49</v>
      </c>
      <c r="C63" s="15" t="s">
        <v>83</v>
      </c>
      <c r="D63" s="5"/>
      <c r="E63" s="19">
        <f>мун.задание!E63+внебюджет!E63+целевые!E63</f>
        <v>0</v>
      </c>
      <c r="F63" s="19">
        <f>мун.задание!F63+внебюджет!F63+целевые!F63</f>
        <v>0</v>
      </c>
      <c r="G63" s="19">
        <f>мун.задание!G63+внебюджет!G63+целевые!G63</f>
        <v>0</v>
      </c>
      <c r="H63" s="19">
        <f>мун.задание!H63+внебюджет!H63+целевые!H63</f>
        <v>0</v>
      </c>
    </row>
    <row r="64" spans="1:8" s="6" customFormat="1" x14ac:dyDescent="0.2">
      <c r="A64" s="7" t="s">
        <v>6</v>
      </c>
      <c r="B64" s="14" t="s">
        <v>50</v>
      </c>
      <c r="C64" s="14" t="s">
        <v>84</v>
      </c>
      <c r="D64" s="8"/>
      <c r="E64" s="18">
        <f>SUM(E66:E68)</f>
        <v>0</v>
      </c>
      <c r="F64" s="18">
        <f t="shared" ref="F64:H64" si="10">SUM(F66:F68)</f>
        <v>0</v>
      </c>
      <c r="G64" s="18">
        <f t="shared" si="10"/>
        <v>0</v>
      </c>
      <c r="H64" s="18">
        <f t="shared" si="10"/>
        <v>0</v>
      </c>
    </row>
    <row r="65" spans="1:8" x14ac:dyDescent="0.2">
      <c r="A65" s="4" t="s">
        <v>98</v>
      </c>
      <c r="B65" s="15"/>
      <c r="C65" s="15"/>
      <c r="D65" s="5"/>
      <c r="E65" s="19"/>
      <c r="F65" s="19"/>
      <c r="G65" s="19"/>
      <c r="H65" s="19"/>
    </row>
    <row r="66" spans="1:8" x14ac:dyDescent="0.2">
      <c r="A66" s="4" t="s">
        <v>143</v>
      </c>
      <c r="B66" s="15" t="s">
        <v>51</v>
      </c>
      <c r="C66" s="15">
        <v>180</v>
      </c>
      <c r="D66" s="5"/>
      <c r="E66" s="19">
        <f>мун.задание!E66+внебюджет!E66+целевые!E66</f>
        <v>0</v>
      </c>
      <c r="F66" s="19">
        <f>мун.задание!F66+внебюджет!F66+целевые!F66</f>
        <v>0</v>
      </c>
      <c r="G66" s="19">
        <f>мун.задание!G66+внебюджет!G66+целевые!G66</f>
        <v>0</v>
      </c>
      <c r="H66" s="19">
        <f>мун.задание!H66+внебюджет!H66+целевые!H66</f>
        <v>0</v>
      </c>
    </row>
    <row r="67" spans="1:8" x14ac:dyDescent="0.2">
      <c r="A67" s="4" t="s">
        <v>144</v>
      </c>
      <c r="B67" s="15" t="s">
        <v>52</v>
      </c>
      <c r="C67" s="15"/>
      <c r="D67" s="5"/>
      <c r="E67" s="19">
        <f>мун.задание!E67+внебюджет!E67+целевые!E67</f>
        <v>0</v>
      </c>
      <c r="F67" s="19">
        <f>мун.задание!F67+внебюджет!F67+целевые!F67</f>
        <v>0</v>
      </c>
      <c r="G67" s="19">
        <f>мун.задание!G67+внебюджет!G67+целевые!G67</f>
        <v>0</v>
      </c>
      <c r="H67" s="19">
        <f>мун.задание!H67+внебюджет!H67+целевые!H67</f>
        <v>0</v>
      </c>
    </row>
    <row r="68" spans="1:8" x14ac:dyDescent="0.2">
      <c r="A68" s="4" t="s">
        <v>145</v>
      </c>
      <c r="B68" s="15" t="s">
        <v>53</v>
      </c>
      <c r="C68" s="15"/>
      <c r="D68" s="5"/>
      <c r="E68" s="19">
        <f>мун.задание!E68+внебюджет!E68+целевые!E68</f>
        <v>0</v>
      </c>
      <c r="F68" s="19">
        <f>мун.задание!F68+внебюджет!F68+целевые!F68</f>
        <v>0</v>
      </c>
      <c r="G68" s="19">
        <f>мун.задание!G68+внебюджет!G68+целевые!G68</f>
        <v>0</v>
      </c>
      <c r="H68" s="19">
        <f>мун.задание!H68+внебюджет!H68+целевые!H68</f>
        <v>0</v>
      </c>
    </row>
    <row r="69" spans="1:8" s="6" customFormat="1" x14ac:dyDescent="0.2">
      <c r="A69" s="7" t="s">
        <v>7</v>
      </c>
      <c r="B69" s="14" t="s">
        <v>54</v>
      </c>
      <c r="C69" s="14" t="s">
        <v>56</v>
      </c>
      <c r="D69" s="8"/>
      <c r="E69" s="18">
        <f>E71</f>
        <v>0</v>
      </c>
      <c r="F69" s="18">
        <f t="shared" ref="F69:H69" si="11">F71</f>
        <v>0</v>
      </c>
      <c r="G69" s="18">
        <f t="shared" si="11"/>
        <v>0</v>
      </c>
      <c r="H69" s="18">
        <f t="shared" si="11"/>
        <v>0</v>
      </c>
    </row>
    <row r="70" spans="1:8" x14ac:dyDescent="0.2">
      <c r="A70" s="4" t="s">
        <v>146</v>
      </c>
      <c r="B70" s="15"/>
      <c r="C70" s="15"/>
      <c r="D70" s="5"/>
      <c r="E70" s="19"/>
      <c r="F70" s="19"/>
      <c r="G70" s="19"/>
      <c r="H70" s="19"/>
    </row>
    <row r="71" spans="1:8" x14ac:dyDescent="0.2">
      <c r="A71" s="4" t="s">
        <v>147</v>
      </c>
      <c r="B71" s="15" t="s">
        <v>55</v>
      </c>
      <c r="C71" s="15" t="s">
        <v>85</v>
      </c>
      <c r="D71" s="5"/>
      <c r="E71" s="19">
        <f>мун.задание!E71+внебюджет!E71+целевые!E71</f>
        <v>0</v>
      </c>
      <c r="F71" s="19">
        <f>мун.задание!F71+внебюджет!F71+целевые!F71</f>
        <v>0</v>
      </c>
      <c r="G71" s="19">
        <f>мун.задание!G71+внебюджет!G71+целевые!G71</f>
        <v>0</v>
      </c>
      <c r="H71" s="19">
        <f>мун.задание!H71+внебюджет!H71+целевые!H71</f>
        <v>0</v>
      </c>
    </row>
  </sheetData>
  <sheetProtection password="CC3B" sheet="1" objects="1" scenarios="1"/>
  <protectedRanges>
    <protectedRange sqref="E4:G4" name="Диапазон1"/>
  </protectedRanges>
  <mergeCells count="7">
    <mergeCell ref="A1:H1"/>
    <mergeCell ref="H4:H5"/>
    <mergeCell ref="E3:H3"/>
    <mergeCell ref="D3:D5"/>
    <mergeCell ref="C3:C5"/>
    <mergeCell ref="B3:B5"/>
    <mergeCell ref="A3:A5"/>
  </mergeCells>
  <pageMargins left="0" right="0" top="0" bottom="0" header="0" footer="0"/>
  <pageSetup paperSize="9" scale="97" fitToHeight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N50"/>
  <sheetViews>
    <sheetView zoomScaleNormal="100" workbookViewId="0">
      <selection activeCell="H17" sqref="H17"/>
    </sheetView>
  </sheetViews>
  <sheetFormatPr defaultRowHeight="12.75" x14ac:dyDescent="0.2"/>
  <cols>
    <col min="1" max="1" width="6.7109375" style="2" bestFit="1" customWidth="1"/>
    <col min="2" max="2" width="59.5703125" style="1" customWidth="1"/>
    <col min="3" max="3" width="7.140625" style="2" customWidth="1"/>
    <col min="4" max="4" width="6.7109375" style="2" customWidth="1"/>
    <col min="5" max="5" width="9" style="2" customWidth="1"/>
    <col min="6" max="6" width="7.140625" style="2" customWidth="1"/>
    <col min="7" max="7" width="12" style="2" customWidth="1"/>
    <col min="8" max="8" width="12.85546875" style="2" customWidth="1"/>
    <col min="9" max="9" width="13.85546875" style="2" customWidth="1"/>
    <col min="10" max="10" width="8" style="2" customWidth="1"/>
    <col min="11" max="16384" width="9.140625" style="2"/>
  </cols>
  <sheetData>
    <row r="1" spans="1:14" ht="15" customHeight="1" x14ac:dyDescent="0.25">
      <c r="A1" s="85" t="s">
        <v>222</v>
      </c>
      <c r="B1" s="85"/>
      <c r="C1" s="85"/>
      <c r="D1" s="85"/>
      <c r="E1" s="85"/>
      <c r="F1" s="85"/>
      <c r="G1" s="85"/>
      <c r="H1" s="85"/>
      <c r="I1" s="85"/>
      <c r="J1" s="85"/>
    </row>
    <row r="2" spans="1:14" ht="3" customHeight="1" x14ac:dyDescent="0.2"/>
    <row r="3" spans="1:14" x14ac:dyDescent="0.2">
      <c r="A3" s="88" t="s">
        <v>207</v>
      </c>
      <c r="B3" s="88" t="s">
        <v>86</v>
      </c>
      <c r="C3" s="88" t="s">
        <v>208</v>
      </c>
      <c r="D3" s="88" t="s">
        <v>209</v>
      </c>
      <c r="E3" s="88" t="s">
        <v>214</v>
      </c>
      <c r="F3" s="88" t="s">
        <v>210</v>
      </c>
      <c r="G3" s="87" t="s">
        <v>97</v>
      </c>
      <c r="H3" s="87"/>
      <c r="I3" s="87"/>
      <c r="J3" s="87"/>
    </row>
    <row r="4" spans="1:14" x14ac:dyDescent="0.2">
      <c r="A4" s="88"/>
      <c r="B4" s="88"/>
      <c r="C4" s="88"/>
      <c r="D4" s="88"/>
      <c r="E4" s="88"/>
      <c r="F4" s="88"/>
      <c r="G4" s="23" t="s">
        <v>90</v>
      </c>
      <c r="H4" s="23" t="s">
        <v>91</v>
      </c>
      <c r="I4" s="23" t="s">
        <v>415</v>
      </c>
      <c r="J4" s="86" t="s">
        <v>94</v>
      </c>
      <c r="L4" s="89" t="s">
        <v>318</v>
      </c>
      <c r="M4" s="89"/>
      <c r="N4" s="89"/>
    </row>
    <row r="5" spans="1:14" s="1" customFormat="1" ht="33" customHeight="1" x14ac:dyDescent="0.2">
      <c r="A5" s="88"/>
      <c r="B5" s="88"/>
      <c r="C5" s="88"/>
      <c r="D5" s="88"/>
      <c r="E5" s="88"/>
      <c r="F5" s="88"/>
      <c r="G5" s="23" t="s">
        <v>88</v>
      </c>
      <c r="H5" s="23" t="s">
        <v>92</v>
      </c>
      <c r="I5" s="23" t="s">
        <v>93</v>
      </c>
      <c r="J5" s="86"/>
      <c r="L5" s="1">
        <v>2024</v>
      </c>
      <c r="M5" s="1">
        <v>2025</v>
      </c>
      <c r="N5" s="1">
        <v>2026</v>
      </c>
    </row>
    <row r="6" spans="1:14" s="6" customFormat="1" x14ac:dyDescent="0.2">
      <c r="A6" s="27">
        <v>1</v>
      </c>
      <c r="B6" s="28" t="s">
        <v>213</v>
      </c>
      <c r="C6" s="29" t="s">
        <v>178</v>
      </c>
      <c r="D6" s="29" t="s">
        <v>56</v>
      </c>
      <c r="E6" s="29"/>
      <c r="F6" s="29" t="s">
        <v>206</v>
      </c>
      <c r="G6" s="18">
        <f>G7+G8+G9+G22</f>
        <v>17653227.830000002</v>
      </c>
      <c r="H6" s="18">
        <f t="shared" ref="H6:J6" si="0">H7+H8+H9+H22</f>
        <v>17460414.280000001</v>
      </c>
      <c r="I6" s="18">
        <f t="shared" si="0"/>
        <v>17564414.280000001</v>
      </c>
      <c r="J6" s="18">
        <f t="shared" si="0"/>
        <v>0</v>
      </c>
      <c r="L6" s="60">
        <f>'раздел 1'!E54+'раздел 1'!E60-'раздел 2'!G6</f>
        <v>0</v>
      </c>
      <c r="M6" s="60">
        <f>'раздел 1'!F54+'раздел 1'!F60-'раздел 2'!H6</f>
        <v>0</v>
      </c>
      <c r="N6" s="60">
        <f>'раздел 1'!G54+'раздел 1'!G60-'раздел 2'!I6</f>
        <v>0</v>
      </c>
    </row>
    <row r="7" spans="1:14" ht="153" x14ac:dyDescent="0.2">
      <c r="A7" s="30" t="s">
        <v>149</v>
      </c>
      <c r="B7" s="31" t="s">
        <v>215</v>
      </c>
      <c r="C7" s="32" t="s">
        <v>179</v>
      </c>
      <c r="D7" s="32" t="s">
        <v>56</v>
      </c>
      <c r="E7" s="32"/>
      <c r="F7" s="32" t="s">
        <v>206</v>
      </c>
      <c r="G7" s="38"/>
      <c r="H7" s="38"/>
      <c r="I7" s="38"/>
      <c r="J7" s="38"/>
    </row>
    <row r="8" spans="1:14" ht="38.25" x14ac:dyDescent="0.2">
      <c r="A8" s="30" t="s">
        <v>150</v>
      </c>
      <c r="B8" s="31" t="s">
        <v>216</v>
      </c>
      <c r="C8" s="32" t="s">
        <v>180</v>
      </c>
      <c r="D8" s="32" t="s">
        <v>56</v>
      </c>
      <c r="E8" s="32"/>
      <c r="F8" s="32" t="s">
        <v>206</v>
      </c>
      <c r="G8" s="38"/>
      <c r="H8" s="38"/>
      <c r="I8" s="38"/>
      <c r="J8" s="38"/>
    </row>
    <row r="9" spans="1:14" ht="38.25" x14ac:dyDescent="0.2">
      <c r="A9" s="30" t="s">
        <v>151</v>
      </c>
      <c r="B9" s="31" t="s">
        <v>347</v>
      </c>
      <c r="C9" s="32" t="s">
        <v>181</v>
      </c>
      <c r="D9" s="32" t="s">
        <v>56</v>
      </c>
      <c r="E9" s="32"/>
      <c r="F9" s="32" t="s">
        <v>206</v>
      </c>
      <c r="G9" s="38">
        <f>G10+G16</f>
        <v>4728256.8</v>
      </c>
      <c r="H9" s="38">
        <f t="shared" ref="H9:J9" si="1">H10+H16</f>
        <v>0</v>
      </c>
      <c r="I9" s="38">
        <f t="shared" si="1"/>
        <v>0</v>
      </c>
      <c r="J9" s="38">
        <f t="shared" si="1"/>
        <v>0</v>
      </c>
    </row>
    <row r="10" spans="1:14" ht="25.5" x14ac:dyDescent="0.2">
      <c r="A10" s="24" t="s">
        <v>152</v>
      </c>
      <c r="B10" s="62" t="s">
        <v>334</v>
      </c>
      <c r="C10" s="26" t="s">
        <v>182</v>
      </c>
      <c r="D10" s="26" t="s">
        <v>56</v>
      </c>
      <c r="E10" s="26" t="s">
        <v>56</v>
      </c>
      <c r="F10" s="26" t="s">
        <v>206</v>
      </c>
      <c r="G10" s="19">
        <f>SUM(G11:G15)</f>
        <v>0</v>
      </c>
      <c r="H10" s="19">
        <f t="shared" ref="H10:J10" si="2">SUM(H11:H15)</f>
        <v>0</v>
      </c>
      <c r="I10" s="19">
        <f t="shared" si="2"/>
        <v>0</v>
      </c>
      <c r="J10" s="19">
        <f t="shared" si="2"/>
        <v>0</v>
      </c>
    </row>
    <row r="11" spans="1:14" ht="25.5" x14ac:dyDescent="0.2">
      <c r="A11" s="24" t="s">
        <v>329</v>
      </c>
      <c r="B11" s="25" t="s">
        <v>328</v>
      </c>
      <c r="C11" s="26" t="s">
        <v>183</v>
      </c>
      <c r="D11" s="26" t="s">
        <v>56</v>
      </c>
      <c r="E11" s="26" t="s">
        <v>56</v>
      </c>
      <c r="F11" s="26" t="s">
        <v>206</v>
      </c>
      <c r="G11" s="19"/>
      <c r="H11" s="19"/>
      <c r="I11" s="19"/>
      <c r="J11" s="19"/>
    </row>
    <row r="12" spans="1:14" ht="25.5" x14ac:dyDescent="0.2">
      <c r="A12" s="24" t="s">
        <v>330</v>
      </c>
      <c r="B12" s="25" t="s">
        <v>174</v>
      </c>
      <c r="C12" s="26" t="s">
        <v>184</v>
      </c>
      <c r="D12" s="26" t="s">
        <v>56</v>
      </c>
      <c r="E12" s="26" t="s">
        <v>56</v>
      </c>
      <c r="F12" s="26" t="s">
        <v>206</v>
      </c>
      <c r="G12" s="19"/>
      <c r="H12" s="19"/>
      <c r="I12" s="19"/>
      <c r="J12" s="19"/>
    </row>
    <row r="13" spans="1:14" ht="25.5" x14ac:dyDescent="0.2">
      <c r="A13" s="24" t="s">
        <v>331</v>
      </c>
      <c r="B13" s="25" t="s">
        <v>211</v>
      </c>
      <c r="C13" s="26" t="s">
        <v>325</v>
      </c>
      <c r="D13" s="26" t="s">
        <v>56</v>
      </c>
      <c r="E13" s="26" t="s">
        <v>56</v>
      </c>
      <c r="F13" s="26" t="s">
        <v>206</v>
      </c>
      <c r="G13" s="19"/>
      <c r="H13" s="19"/>
      <c r="I13" s="19"/>
      <c r="J13" s="19"/>
    </row>
    <row r="14" spans="1:14" x14ac:dyDescent="0.2">
      <c r="A14" s="24" t="s">
        <v>332</v>
      </c>
      <c r="B14" s="25" t="s">
        <v>175</v>
      </c>
      <c r="C14" s="26" t="s">
        <v>326</v>
      </c>
      <c r="D14" s="26" t="s">
        <v>56</v>
      </c>
      <c r="E14" s="26" t="s">
        <v>56</v>
      </c>
      <c r="F14" s="26" t="s">
        <v>206</v>
      </c>
      <c r="G14" s="19"/>
      <c r="H14" s="19"/>
      <c r="I14" s="19"/>
      <c r="J14" s="19"/>
    </row>
    <row r="15" spans="1:14" x14ac:dyDescent="0.2">
      <c r="A15" s="24" t="s">
        <v>333</v>
      </c>
      <c r="B15" s="25" t="s">
        <v>176</v>
      </c>
      <c r="C15" s="26" t="s">
        <v>327</v>
      </c>
      <c r="D15" s="26" t="s">
        <v>56</v>
      </c>
      <c r="E15" s="26" t="s">
        <v>56</v>
      </c>
      <c r="F15" s="26" t="s">
        <v>206</v>
      </c>
      <c r="G15" s="19"/>
      <c r="H15" s="19"/>
      <c r="I15" s="19"/>
      <c r="J15" s="19"/>
    </row>
    <row r="16" spans="1:14" x14ac:dyDescent="0.2">
      <c r="A16" s="24" t="s">
        <v>153</v>
      </c>
      <c r="B16" s="62" t="s">
        <v>335</v>
      </c>
      <c r="C16" s="26" t="s">
        <v>185</v>
      </c>
      <c r="D16" s="26" t="s">
        <v>56</v>
      </c>
      <c r="E16" s="26" t="s">
        <v>56</v>
      </c>
      <c r="F16" s="26" t="s">
        <v>206</v>
      </c>
      <c r="G16" s="19">
        <f>SUM(G17:G21)</f>
        <v>4728256.8</v>
      </c>
      <c r="H16" s="19">
        <f t="shared" ref="H16:J16" si="3">SUM(H17:H21)</f>
        <v>0</v>
      </c>
      <c r="I16" s="19">
        <f t="shared" si="3"/>
        <v>0</v>
      </c>
      <c r="J16" s="19">
        <f t="shared" si="3"/>
        <v>0</v>
      </c>
    </row>
    <row r="17" spans="1:10" ht="25.5" x14ac:dyDescent="0.2">
      <c r="A17" s="24" t="s">
        <v>341</v>
      </c>
      <c r="B17" s="25" t="s">
        <v>328</v>
      </c>
      <c r="C17" s="26" t="s">
        <v>336</v>
      </c>
      <c r="D17" s="26" t="s">
        <v>56</v>
      </c>
      <c r="E17" s="26" t="s">
        <v>56</v>
      </c>
      <c r="F17" s="26" t="s">
        <v>206</v>
      </c>
      <c r="G17" s="19">
        <v>4728256.8</v>
      </c>
      <c r="H17" s="19">
        <v>0</v>
      </c>
      <c r="I17" s="19">
        <v>0</v>
      </c>
      <c r="J17" s="19"/>
    </row>
    <row r="18" spans="1:10" ht="25.5" x14ac:dyDescent="0.2">
      <c r="A18" s="24" t="s">
        <v>342</v>
      </c>
      <c r="B18" s="25" t="s">
        <v>174</v>
      </c>
      <c r="C18" s="26" t="s">
        <v>337</v>
      </c>
      <c r="D18" s="26" t="s">
        <v>56</v>
      </c>
      <c r="E18" s="26" t="s">
        <v>56</v>
      </c>
      <c r="F18" s="26" t="s">
        <v>206</v>
      </c>
      <c r="G18" s="19">
        <v>0</v>
      </c>
      <c r="H18" s="19"/>
      <c r="I18" s="19"/>
      <c r="J18" s="19"/>
    </row>
    <row r="19" spans="1:10" ht="25.5" x14ac:dyDescent="0.2">
      <c r="A19" s="24" t="s">
        <v>343</v>
      </c>
      <c r="B19" s="25" t="s">
        <v>211</v>
      </c>
      <c r="C19" s="26" t="s">
        <v>338</v>
      </c>
      <c r="D19" s="26" t="s">
        <v>56</v>
      </c>
      <c r="E19" s="26" t="s">
        <v>56</v>
      </c>
      <c r="F19" s="26" t="s">
        <v>206</v>
      </c>
      <c r="G19" s="19"/>
      <c r="H19" s="19"/>
      <c r="I19" s="19"/>
      <c r="J19" s="19"/>
    </row>
    <row r="20" spans="1:10" x14ac:dyDescent="0.2">
      <c r="A20" s="24" t="s">
        <v>344</v>
      </c>
      <c r="B20" s="25" t="s">
        <v>175</v>
      </c>
      <c r="C20" s="26" t="s">
        <v>339</v>
      </c>
      <c r="D20" s="26" t="s">
        <v>56</v>
      </c>
      <c r="E20" s="26" t="s">
        <v>56</v>
      </c>
      <c r="F20" s="26" t="s">
        <v>206</v>
      </c>
      <c r="G20" s="19"/>
      <c r="H20" s="19"/>
      <c r="I20" s="19"/>
      <c r="J20" s="19"/>
    </row>
    <row r="21" spans="1:10" x14ac:dyDescent="0.2">
      <c r="A21" s="24" t="s">
        <v>345</v>
      </c>
      <c r="B21" s="25" t="s">
        <v>176</v>
      </c>
      <c r="C21" s="26" t="s">
        <v>340</v>
      </c>
      <c r="D21" s="26" t="s">
        <v>56</v>
      </c>
      <c r="E21" s="26" t="s">
        <v>56</v>
      </c>
      <c r="F21" s="26" t="s">
        <v>206</v>
      </c>
      <c r="G21" s="19"/>
      <c r="H21" s="19"/>
      <c r="I21" s="19"/>
      <c r="J21" s="19"/>
    </row>
    <row r="22" spans="1:10" ht="38.25" x14ac:dyDescent="0.2">
      <c r="A22" s="30" t="s">
        <v>154</v>
      </c>
      <c r="B22" s="31" t="s">
        <v>346</v>
      </c>
      <c r="C22" s="32" t="s">
        <v>186</v>
      </c>
      <c r="D22" s="32" t="s">
        <v>56</v>
      </c>
      <c r="E22" s="32"/>
      <c r="F22" s="32" t="s">
        <v>206</v>
      </c>
      <c r="G22" s="38">
        <f>G23+G26+G30+G34+G37</f>
        <v>12924971.030000001</v>
      </c>
      <c r="H22" s="38">
        <f>H23+H26+H30+H34+H37</f>
        <v>17460414.280000001</v>
      </c>
      <c r="I22" s="38">
        <f>I23+I26+I30+I34+I37</f>
        <v>17564414.280000001</v>
      </c>
      <c r="J22" s="38">
        <f>J23+J26+J30+J34+J37</f>
        <v>0</v>
      </c>
    </row>
    <row r="23" spans="1:10" ht="38.25" x14ac:dyDescent="0.2">
      <c r="A23" s="33" t="s">
        <v>155</v>
      </c>
      <c r="B23" s="34" t="s">
        <v>172</v>
      </c>
      <c r="C23" s="35" t="s">
        <v>187</v>
      </c>
      <c r="D23" s="35" t="s">
        <v>56</v>
      </c>
      <c r="E23" s="35"/>
      <c r="F23" s="35" t="s">
        <v>206</v>
      </c>
      <c r="G23" s="17">
        <f>мун.задание!E54-'раздел 2'!G11-G17</f>
        <v>5762443.2000000002</v>
      </c>
      <c r="H23" s="17">
        <f>мун.задание!F54-'раздел 2'!H11-H17</f>
        <v>10583700</v>
      </c>
      <c r="I23" s="17">
        <f>мун.задание!G54-'раздел 2'!I11-I17</f>
        <v>10687700</v>
      </c>
      <c r="J23" s="17">
        <f>мун.задание!H54-'раздел 2'!J11-J17</f>
        <v>0</v>
      </c>
    </row>
    <row r="24" spans="1:10" ht="25.5" x14ac:dyDescent="0.2">
      <c r="A24" s="24" t="s">
        <v>156</v>
      </c>
      <c r="B24" s="25" t="s">
        <v>170</v>
      </c>
      <c r="C24" s="26" t="s">
        <v>188</v>
      </c>
      <c r="D24" s="26" t="s">
        <v>56</v>
      </c>
      <c r="E24" s="26"/>
      <c r="F24" s="26" t="s">
        <v>206</v>
      </c>
      <c r="G24" s="19"/>
      <c r="H24" s="19"/>
      <c r="I24" s="19"/>
      <c r="J24" s="19"/>
    </row>
    <row r="25" spans="1:10" x14ac:dyDescent="0.2">
      <c r="A25" s="24" t="s">
        <v>157</v>
      </c>
      <c r="B25" s="25" t="s">
        <v>173</v>
      </c>
      <c r="C25" s="26" t="s">
        <v>189</v>
      </c>
      <c r="D25" s="26" t="s">
        <v>56</v>
      </c>
      <c r="E25" s="26"/>
      <c r="F25" s="26" t="s">
        <v>206</v>
      </c>
      <c r="G25" s="19">
        <f>G23</f>
        <v>5762443.2000000002</v>
      </c>
      <c r="H25" s="77">
        <f t="shared" ref="H25:J25" si="4">H23</f>
        <v>10583700</v>
      </c>
      <c r="I25" s="77">
        <f t="shared" si="4"/>
        <v>10687700</v>
      </c>
      <c r="J25" s="77">
        <f t="shared" si="4"/>
        <v>0</v>
      </c>
    </row>
    <row r="26" spans="1:10" ht="25.5" x14ac:dyDescent="0.2">
      <c r="A26" s="33" t="s">
        <v>158</v>
      </c>
      <c r="B26" s="34" t="s">
        <v>174</v>
      </c>
      <c r="C26" s="35" t="s">
        <v>190</v>
      </c>
      <c r="D26" s="35" t="s">
        <v>56</v>
      </c>
      <c r="E26" s="35"/>
      <c r="F26" s="35" t="s">
        <v>206</v>
      </c>
      <c r="G26" s="17">
        <f>целевые!E54-'раздел 2'!G12-G18</f>
        <v>1299514.28</v>
      </c>
      <c r="H26" s="17">
        <f>целевые!F54-'раздел 2'!H12-H18</f>
        <v>1299514.28</v>
      </c>
      <c r="I26" s="17">
        <f>целевые!G54-'раздел 2'!I12-I18</f>
        <v>1299514.28</v>
      </c>
      <c r="J26" s="17">
        <f>целевые!H54-'раздел 2'!J12-J18</f>
        <v>0</v>
      </c>
    </row>
    <row r="27" spans="1:10" ht="25.5" x14ac:dyDescent="0.2">
      <c r="A27" s="24" t="s">
        <v>159</v>
      </c>
      <c r="B27" s="25" t="s">
        <v>170</v>
      </c>
      <c r="C27" s="26" t="s">
        <v>191</v>
      </c>
      <c r="D27" s="26" t="s">
        <v>56</v>
      </c>
      <c r="E27" s="26"/>
      <c r="F27" s="26" t="s">
        <v>206</v>
      </c>
      <c r="G27" s="19"/>
      <c r="H27" s="19"/>
      <c r="I27" s="19"/>
      <c r="J27" s="19"/>
    </row>
    <row r="28" spans="1:10" x14ac:dyDescent="0.2">
      <c r="A28" s="24"/>
      <c r="B28" s="25" t="s">
        <v>212</v>
      </c>
      <c r="C28" s="26" t="s">
        <v>192</v>
      </c>
      <c r="D28" s="26"/>
      <c r="E28" s="26"/>
      <c r="F28" s="26" t="s">
        <v>206</v>
      </c>
      <c r="G28" s="19"/>
      <c r="H28" s="19"/>
      <c r="I28" s="19"/>
      <c r="J28" s="19"/>
    </row>
    <row r="29" spans="1:10" x14ac:dyDescent="0.2">
      <c r="A29" s="24" t="s">
        <v>160</v>
      </c>
      <c r="B29" s="25" t="s">
        <v>173</v>
      </c>
      <c r="C29" s="26" t="s">
        <v>193</v>
      </c>
      <c r="D29" s="26" t="s">
        <v>56</v>
      </c>
      <c r="E29" s="26"/>
      <c r="F29" s="26" t="s">
        <v>206</v>
      </c>
      <c r="G29" s="19">
        <f>G26</f>
        <v>1299514.28</v>
      </c>
      <c r="H29" s="77">
        <f t="shared" ref="H29:J29" si="5">H26</f>
        <v>1299514.28</v>
      </c>
      <c r="I29" s="77">
        <f t="shared" si="5"/>
        <v>1299514.28</v>
      </c>
      <c r="J29" s="77">
        <f t="shared" si="5"/>
        <v>0</v>
      </c>
    </row>
    <row r="30" spans="1:10" ht="25.5" x14ac:dyDescent="0.2">
      <c r="A30" s="33" t="s">
        <v>161</v>
      </c>
      <c r="B30" s="34" t="s">
        <v>211</v>
      </c>
      <c r="C30" s="35" t="s">
        <v>194</v>
      </c>
      <c r="D30" s="35" t="s">
        <v>56</v>
      </c>
      <c r="E30" s="35"/>
      <c r="F30" s="35" t="s">
        <v>206</v>
      </c>
      <c r="G30" s="17">
        <f>'раздел 1'!E60-'раздел 2'!G13-G19</f>
        <v>0</v>
      </c>
      <c r="H30" s="17">
        <f>'раздел 1'!F60-'раздел 2'!H13-H19</f>
        <v>0</v>
      </c>
      <c r="I30" s="17">
        <f>'раздел 1'!G60-'раздел 2'!I13-I19</f>
        <v>0</v>
      </c>
      <c r="J30" s="17">
        <f>'раздел 1'!H60-'раздел 2'!J13-J19</f>
        <v>0</v>
      </c>
    </row>
    <row r="31" spans="1:10" ht="25.5" x14ac:dyDescent="0.2">
      <c r="A31" s="36" t="s">
        <v>219</v>
      </c>
      <c r="B31" s="25" t="s">
        <v>170</v>
      </c>
      <c r="C31" s="37">
        <v>26431</v>
      </c>
      <c r="D31" s="37"/>
      <c r="E31" s="37"/>
      <c r="F31" s="37"/>
      <c r="G31" s="39"/>
      <c r="H31" s="39"/>
      <c r="I31" s="39"/>
      <c r="J31" s="39"/>
    </row>
    <row r="32" spans="1:10" x14ac:dyDescent="0.2">
      <c r="A32" s="24"/>
      <c r="B32" s="25" t="s">
        <v>212</v>
      </c>
      <c r="C32" s="26" t="s">
        <v>220</v>
      </c>
      <c r="D32" s="26"/>
      <c r="E32" s="26"/>
      <c r="F32" s="26"/>
      <c r="G32" s="19"/>
      <c r="H32" s="19"/>
      <c r="I32" s="19"/>
      <c r="J32" s="19"/>
    </row>
    <row r="33" spans="1:10" x14ac:dyDescent="0.2">
      <c r="A33" s="36" t="s">
        <v>221</v>
      </c>
      <c r="B33" s="25" t="s">
        <v>173</v>
      </c>
      <c r="C33" s="26">
        <v>26432</v>
      </c>
      <c r="D33" s="26"/>
      <c r="E33" s="26"/>
      <c r="F33" s="26"/>
      <c r="G33" s="19">
        <f>G30</f>
        <v>0</v>
      </c>
      <c r="H33" s="77">
        <f t="shared" ref="H33:J33" si="6">H30</f>
        <v>0</v>
      </c>
      <c r="I33" s="77">
        <f t="shared" si="6"/>
        <v>0</v>
      </c>
      <c r="J33" s="77">
        <f t="shared" si="6"/>
        <v>0</v>
      </c>
    </row>
    <row r="34" spans="1:10" x14ac:dyDescent="0.2">
      <c r="A34" s="33" t="s">
        <v>162</v>
      </c>
      <c r="B34" s="34" t="s">
        <v>175</v>
      </c>
      <c r="C34" s="35" t="s">
        <v>195</v>
      </c>
      <c r="D34" s="35" t="s">
        <v>56</v>
      </c>
      <c r="E34" s="35"/>
      <c r="F34" s="35" t="s">
        <v>206</v>
      </c>
      <c r="G34" s="17">
        <f>G35+G36</f>
        <v>0</v>
      </c>
      <c r="H34" s="17">
        <f t="shared" ref="H34:J34" si="7">H35+H36</f>
        <v>0</v>
      </c>
      <c r="I34" s="17">
        <f t="shared" si="7"/>
        <v>0</v>
      </c>
      <c r="J34" s="17">
        <f t="shared" si="7"/>
        <v>0</v>
      </c>
    </row>
    <row r="35" spans="1:10" ht="25.5" x14ac:dyDescent="0.2">
      <c r="A35" s="24" t="s">
        <v>163</v>
      </c>
      <c r="B35" s="25" t="s">
        <v>170</v>
      </c>
      <c r="C35" s="26" t="s">
        <v>196</v>
      </c>
      <c r="D35" s="26" t="s">
        <v>56</v>
      </c>
      <c r="E35" s="26"/>
      <c r="F35" s="26" t="s">
        <v>206</v>
      </c>
      <c r="G35" s="19"/>
      <c r="H35" s="19"/>
      <c r="I35" s="19"/>
      <c r="J35" s="19"/>
    </row>
    <row r="36" spans="1:10" x14ac:dyDescent="0.2">
      <c r="A36" s="24" t="s">
        <v>164</v>
      </c>
      <c r="B36" s="25" t="s">
        <v>171</v>
      </c>
      <c r="C36" s="26" t="s">
        <v>197</v>
      </c>
      <c r="D36" s="26" t="s">
        <v>56</v>
      </c>
      <c r="E36" s="26"/>
      <c r="F36" s="26" t="s">
        <v>206</v>
      </c>
      <c r="G36" s="19"/>
      <c r="H36" s="19"/>
      <c r="I36" s="19"/>
      <c r="J36" s="19"/>
    </row>
    <row r="37" spans="1:10" x14ac:dyDescent="0.2">
      <c r="A37" s="33" t="s">
        <v>165</v>
      </c>
      <c r="B37" s="34" t="s">
        <v>176</v>
      </c>
      <c r="C37" s="35" t="s">
        <v>198</v>
      </c>
      <c r="D37" s="35" t="s">
        <v>56</v>
      </c>
      <c r="E37" s="35"/>
      <c r="F37" s="35" t="s">
        <v>206</v>
      </c>
      <c r="G37" s="17">
        <f>внебюджет!E54-'раздел 2'!G15-'раздел 2'!G21</f>
        <v>5863013.5499999998</v>
      </c>
      <c r="H37" s="17">
        <f>внебюджет!F54-'раздел 2'!H15-'раздел 2'!H21</f>
        <v>5577200</v>
      </c>
      <c r="I37" s="17">
        <f>внебюджет!G54-'раздел 2'!I15-'раздел 2'!I21</f>
        <v>5577200</v>
      </c>
      <c r="J37" s="17">
        <f>внебюджет!H54-'раздел 2'!J15-'раздел 2'!J21</f>
        <v>0</v>
      </c>
    </row>
    <row r="38" spans="1:10" ht="25.5" x14ac:dyDescent="0.2">
      <c r="A38" s="24" t="s">
        <v>166</v>
      </c>
      <c r="B38" s="25" t="s">
        <v>170</v>
      </c>
      <c r="C38" s="26" t="s">
        <v>199</v>
      </c>
      <c r="D38" s="26" t="s">
        <v>56</v>
      </c>
      <c r="E38" s="26"/>
      <c r="F38" s="26" t="s">
        <v>206</v>
      </c>
      <c r="G38" s="19"/>
      <c r="H38" s="19"/>
      <c r="I38" s="19"/>
      <c r="J38" s="19"/>
    </row>
    <row r="39" spans="1:10" x14ac:dyDescent="0.2">
      <c r="A39" s="24"/>
      <c r="B39" s="25" t="s">
        <v>212</v>
      </c>
      <c r="C39" s="26" t="s">
        <v>200</v>
      </c>
      <c r="D39" s="26"/>
      <c r="E39" s="26"/>
      <c r="F39" s="26"/>
      <c r="G39" s="19"/>
      <c r="H39" s="19"/>
      <c r="I39" s="19"/>
      <c r="J39" s="19"/>
    </row>
    <row r="40" spans="1:10" x14ac:dyDescent="0.2">
      <c r="A40" s="24" t="s">
        <v>167</v>
      </c>
      <c r="B40" s="25" t="s">
        <v>171</v>
      </c>
      <c r="C40" s="26" t="s">
        <v>201</v>
      </c>
      <c r="D40" s="26" t="s">
        <v>56</v>
      </c>
      <c r="E40" s="26"/>
      <c r="F40" s="26" t="s">
        <v>206</v>
      </c>
      <c r="G40" s="19">
        <f>G37</f>
        <v>5863013.5499999998</v>
      </c>
      <c r="H40" s="77">
        <f t="shared" ref="H40:J40" si="8">H37</f>
        <v>5577200</v>
      </c>
      <c r="I40" s="77">
        <f t="shared" si="8"/>
        <v>5577200</v>
      </c>
      <c r="J40" s="77">
        <f t="shared" si="8"/>
        <v>0</v>
      </c>
    </row>
    <row r="41" spans="1:10" s="6" customFormat="1" ht="38.25" x14ac:dyDescent="0.2">
      <c r="A41" s="27" t="s">
        <v>168</v>
      </c>
      <c r="B41" s="28" t="s">
        <v>217</v>
      </c>
      <c r="C41" s="29" t="s">
        <v>202</v>
      </c>
      <c r="D41" s="29" t="s">
        <v>56</v>
      </c>
      <c r="E41" s="29"/>
      <c r="F41" s="29" t="s">
        <v>206</v>
      </c>
      <c r="G41" s="18">
        <f>G24+G27+G31+G35+G38</f>
        <v>0</v>
      </c>
      <c r="H41" s="18">
        <f>H24+H27+H31+H35+H38</f>
        <v>0</v>
      </c>
      <c r="I41" s="18">
        <f>I24+I27+I31+I35+I38</f>
        <v>0</v>
      </c>
      <c r="J41" s="18">
        <f>J24+J27+J31+J35+J38</f>
        <v>0</v>
      </c>
    </row>
    <row r="42" spans="1:10" x14ac:dyDescent="0.2">
      <c r="A42" s="96"/>
      <c r="B42" s="93" t="s">
        <v>177</v>
      </c>
      <c r="C42" s="90" t="s">
        <v>203</v>
      </c>
      <c r="D42" s="26">
        <v>2024</v>
      </c>
      <c r="E42" s="26"/>
      <c r="F42" s="26"/>
      <c r="G42" s="19">
        <f>G41</f>
        <v>0</v>
      </c>
      <c r="H42" s="47"/>
      <c r="I42" s="47"/>
      <c r="J42" s="19"/>
    </row>
    <row r="43" spans="1:10" x14ac:dyDescent="0.2">
      <c r="A43" s="97"/>
      <c r="B43" s="94"/>
      <c r="C43" s="91"/>
      <c r="D43" s="26">
        <v>2025</v>
      </c>
      <c r="E43" s="26"/>
      <c r="F43" s="26"/>
      <c r="G43" s="48" t="s">
        <v>56</v>
      </c>
      <c r="H43" s="19">
        <f>H41-H42</f>
        <v>0</v>
      </c>
      <c r="I43" s="47"/>
      <c r="J43" s="19"/>
    </row>
    <row r="44" spans="1:10" x14ac:dyDescent="0.2">
      <c r="A44" s="98"/>
      <c r="B44" s="95"/>
      <c r="C44" s="92"/>
      <c r="D44" s="26">
        <v>2026</v>
      </c>
      <c r="E44" s="26"/>
      <c r="F44" s="26"/>
      <c r="G44" s="48" t="s">
        <v>56</v>
      </c>
      <c r="H44" s="48" t="s">
        <v>56</v>
      </c>
      <c r="I44" s="19">
        <f>I41-I42-I43</f>
        <v>0</v>
      </c>
      <c r="J44" s="19"/>
    </row>
    <row r="45" spans="1:10" s="6" customFormat="1" ht="38.25" x14ac:dyDescent="0.2">
      <c r="A45" s="27" t="s">
        <v>169</v>
      </c>
      <c r="B45" s="28" t="s">
        <v>218</v>
      </c>
      <c r="C45" s="29" t="s">
        <v>204</v>
      </c>
      <c r="D45" s="29" t="s">
        <v>56</v>
      </c>
      <c r="E45" s="29"/>
      <c r="F45" s="29" t="s">
        <v>206</v>
      </c>
      <c r="G45" s="18">
        <f>G25+G29+G33+G36+G40</f>
        <v>12924971.030000001</v>
      </c>
      <c r="H45" s="18">
        <f>H25+H29+H33+H36+H40</f>
        <v>17460414.280000001</v>
      </c>
      <c r="I45" s="18">
        <f>I25+I29+I33+I36+I40</f>
        <v>17564414.280000001</v>
      </c>
      <c r="J45" s="18">
        <f>J25+J29+J33+J36+J40</f>
        <v>0</v>
      </c>
    </row>
    <row r="46" spans="1:10" x14ac:dyDescent="0.2">
      <c r="A46" s="96"/>
      <c r="B46" s="93" t="s">
        <v>177</v>
      </c>
      <c r="C46" s="90" t="s">
        <v>205</v>
      </c>
      <c r="D46" s="26">
        <v>2024</v>
      </c>
      <c r="E46" s="26"/>
      <c r="F46" s="26"/>
      <c r="G46" s="19">
        <f>G45</f>
        <v>12924971.030000001</v>
      </c>
      <c r="H46" s="47"/>
      <c r="I46" s="47"/>
      <c r="J46" s="19"/>
    </row>
    <row r="47" spans="1:10" x14ac:dyDescent="0.2">
      <c r="A47" s="97"/>
      <c r="B47" s="94"/>
      <c r="C47" s="91"/>
      <c r="D47" s="26">
        <v>2025</v>
      </c>
      <c r="E47" s="26"/>
      <c r="F47" s="26"/>
      <c r="G47" s="48" t="s">
        <v>56</v>
      </c>
      <c r="H47" s="19">
        <f>H45-H46</f>
        <v>17460414.280000001</v>
      </c>
      <c r="I47" s="47"/>
      <c r="J47" s="19"/>
    </row>
    <row r="48" spans="1:10" x14ac:dyDescent="0.2">
      <c r="A48" s="98"/>
      <c r="B48" s="95"/>
      <c r="C48" s="92"/>
      <c r="D48" s="26">
        <v>2026</v>
      </c>
      <c r="E48" s="26"/>
      <c r="F48" s="26"/>
      <c r="G48" s="48" t="s">
        <v>56</v>
      </c>
      <c r="H48" s="48" t="s">
        <v>56</v>
      </c>
      <c r="I48" s="19">
        <f>I45-I46-I47</f>
        <v>17564414.280000001</v>
      </c>
      <c r="J48" s="19"/>
    </row>
    <row r="50" spans="2:2" x14ac:dyDescent="0.2">
      <c r="B50" s="1" t="s">
        <v>405</v>
      </c>
    </row>
  </sheetData>
  <sheetProtection password="CC3B" sheet="1" objects="1" scenarios="1"/>
  <protectedRanges>
    <protectedRange sqref="G7:J8 G11:J15 G17:J21 G24:J25 G27:J29 G31:J33 G35:J36 G38:J40 H42 I42 I43 J42 J43 H46 I46 I47 J46 J47 J48 J44 A49:J52 G4:I4" name="Диапазон1"/>
  </protectedRanges>
  <mergeCells count="16">
    <mergeCell ref="L4:N4"/>
    <mergeCell ref="C46:C48"/>
    <mergeCell ref="B46:B48"/>
    <mergeCell ref="A46:A48"/>
    <mergeCell ref="C3:C5"/>
    <mergeCell ref="B3:B5"/>
    <mergeCell ref="A3:A5"/>
    <mergeCell ref="B42:B44"/>
    <mergeCell ref="C42:C44"/>
    <mergeCell ref="A42:A44"/>
    <mergeCell ref="A1:J1"/>
    <mergeCell ref="G3:J3"/>
    <mergeCell ref="J4:J5"/>
    <mergeCell ref="F3:F5"/>
    <mergeCell ref="E3:E5"/>
    <mergeCell ref="D3:D5"/>
  </mergeCells>
  <pageMargins left="0" right="0" top="0" bottom="0" header="0" footer="0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O326"/>
  <sheetViews>
    <sheetView tabSelected="1" zoomScaleNormal="100" workbookViewId="0">
      <pane ySplit="4" topLeftCell="A302" activePane="bottomLeft" state="frozen"/>
      <selection pane="bottomLeft" activeCell="O16" sqref="O16"/>
    </sheetView>
  </sheetViews>
  <sheetFormatPr defaultRowHeight="12.75" x14ac:dyDescent="0.2"/>
  <cols>
    <col min="1" max="1" width="5.7109375" style="2" bestFit="1" customWidth="1"/>
    <col min="2" max="2" width="43.85546875" style="1" customWidth="1"/>
    <col min="3" max="3" width="7.85546875" style="2" customWidth="1"/>
    <col min="4" max="4" width="12.5703125" style="2" customWidth="1"/>
    <col min="5" max="5" width="13.85546875" style="2" customWidth="1"/>
    <col min="6" max="6" width="12.28515625" style="2" customWidth="1"/>
    <col min="7" max="7" width="11.7109375" style="2" customWidth="1"/>
    <col min="8" max="8" width="11.28515625" style="2" customWidth="1"/>
    <col min="9" max="9" width="6.85546875" style="2" customWidth="1"/>
    <col min="10" max="10" width="12.42578125" style="2" customWidth="1"/>
    <col min="11" max="11" width="8.42578125" style="2" customWidth="1"/>
    <col min="12" max="12" width="5.7109375" style="2" customWidth="1"/>
    <col min="13" max="13" width="12" style="2" customWidth="1"/>
    <col min="14" max="14" width="16.140625" style="2" customWidth="1"/>
    <col min="15" max="15" width="12.7109375" style="2" customWidth="1"/>
    <col min="16" max="16384" width="9.140625" style="2"/>
  </cols>
  <sheetData>
    <row r="1" spans="1:15" s="1" customFormat="1" ht="18.75" x14ac:dyDescent="0.3">
      <c r="A1" s="103" t="s">
        <v>406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5" s="1" customFormat="1" ht="12.75" customHeight="1" x14ac:dyDescent="0.2">
      <c r="A2" s="110" t="s">
        <v>207</v>
      </c>
      <c r="B2" s="131" t="s">
        <v>238</v>
      </c>
      <c r="C2" s="132"/>
      <c r="D2" s="132"/>
      <c r="E2" s="110" t="s">
        <v>353</v>
      </c>
      <c r="F2" s="110" t="s">
        <v>241</v>
      </c>
      <c r="G2" s="110"/>
      <c r="H2" s="110"/>
      <c r="I2" s="110"/>
      <c r="J2" s="110"/>
      <c r="K2" s="110"/>
    </row>
    <row r="3" spans="1:15" s="1" customFormat="1" ht="24.75" customHeight="1" x14ac:dyDescent="0.2">
      <c r="A3" s="110"/>
      <c r="B3" s="133"/>
      <c r="C3" s="134"/>
      <c r="D3" s="134"/>
      <c r="E3" s="110"/>
      <c r="F3" s="104" t="s">
        <v>243</v>
      </c>
      <c r="G3" s="105"/>
      <c r="H3" s="106"/>
      <c r="I3" s="107" t="s">
        <v>242</v>
      </c>
      <c r="J3" s="107" t="s">
        <v>239</v>
      </c>
      <c r="K3" s="107" t="s">
        <v>240</v>
      </c>
      <c r="M3" s="123" t="s">
        <v>318</v>
      </c>
      <c r="N3" s="123"/>
      <c r="O3" s="123"/>
    </row>
    <row r="4" spans="1:15" s="1" customFormat="1" ht="102" x14ac:dyDescent="0.2">
      <c r="A4" s="110"/>
      <c r="B4" s="135"/>
      <c r="C4" s="136"/>
      <c r="D4" s="136"/>
      <c r="E4" s="110"/>
      <c r="F4" s="49" t="s">
        <v>246</v>
      </c>
      <c r="G4" s="49" t="s">
        <v>244</v>
      </c>
      <c r="H4" s="49" t="s">
        <v>245</v>
      </c>
      <c r="I4" s="108"/>
      <c r="J4" s="108"/>
      <c r="K4" s="108"/>
      <c r="M4" s="1" t="s">
        <v>319</v>
      </c>
      <c r="N4" s="1" t="s">
        <v>320</v>
      </c>
      <c r="O4" s="1" t="s">
        <v>321</v>
      </c>
    </row>
    <row r="5" spans="1:15" s="50" customFormat="1" x14ac:dyDescent="0.2">
      <c r="A5" s="7" t="s">
        <v>247</v>
      </c>
      <c r="B5" s="109" t="s">
        <v>248</v>
      </c>
      <c r="C5" s="109"/>
      <c r="D5" s="109"/>
      <c r="E5" s="52">
        <f>SUM(F5:K5)</f>
        <v>73818436.489999995</v>
      </c>
      <c r="F5" s="52">
        <f t="shared" ref="F5:K5" si="0">F7+F74+F109+F160+F169+F175+F319</f>
        <v>58121788.299999997</v>
      </c>
      <c r="G5" s="52">
        <f t="shared" si="0"/>
        <v>9310554.2799999993</v>
      </c>
      <c r="H5" s="52">
        <f t="shared" si="0"/>
        <v>0</v>
      </c>
      <c r="I5" s="52">
        <f t="shared" si="0"/>
        <v>0</v>
      </c>
      <c r="J5" s="52">
        <f t="shared" si="0"/>
        <v>6386093.9100000011</v>
      </c>
      <c r="K5" s="52">
        <f t="shared" si="0"/>
        <v>0</v>
      </c>
      <c r="M5" s="63">
        <f>SUM(M6:M326)</f>
        <v>0</v>
      </c>
      <c r="N5" s="63">
        <f>SUM(N6:N326)</f>
        <v>0</v>
      </c>
      <c r="O5" s="63">
        <f>SUM(O6:O326)</f>
        <v>0</v>
      </c>
    </row>
    <row r="6" spans="1:15" s="1" customFormat="1" x14ac:dyDescent="0.2"/>
    <row r="7" spans="1:15" s="1" customFormat="1" x14ac:dyDescent="0.2">
      <c r="A7" s="56" t="s">
        <v>249</v>
      </c>
      <c r="B7" s="118" t="s">
        <v>252</v>
      </c>
      <c r="C7" s="118"/>
      <c r="D7" s="118"/>
      <c r="E7" s="57">
        <f>E9+E25+E41+E57</f>
        <v>52496840</v>
      </c>
      <c r="F7" s="57">
        <f t="shared" ref="F7:K7" si="1">F9+F25+F41+F57</f>
        <v>43965000</v>
      </c>
      <c r="G7" s="57">
        <f t="shared" si="1"/>
        <v>8011040</v>
      </c>
      <c r="H7" s="57">
        <f t="shared" si="1"/>
        <v>0</v>
      </c>
      <c r="I7" s="57">
        <f t="shared" si="1"/>
        <v>0</v>
      </c>
      <c r="J7" s="57">
        <f t="shared" si="1"/>
        <v>520800</v>
      </c>
      <c r="K7" s="57">
        <f t="shared" si="1"/>
        <v>0</v>
      </c>
    </row>
    <row r="8" spans="1:15" s="1" customFormat="1" x14ac:dyDescent="0.2">
      <c r="A8" s="64"/>
      <c r="B8" s="65"/>
      <c r="C8" s="65"/>
      <c r="D8" s="65"/>
      <c r="E8" s="66"/>
      <c r="F8" s="66"/>
      <c r="G8" s="66"/>
      <c r="H8" s="66"/>
      <c r="I8" s="66"/>
      <c r="J8" s="66"/>
      <c r="K8" s="66"/>
    </row>
    <row r="9" spans="1:15" s="6" customFormat="1" x14ac:dyDescent="0.2">
      <c r="A9" s="51" t="s">
        <v>251</v>
      </c>
      <c r="B9" s="111" t="s">
        <v>293</v>
      </c>
      <c r="C9" s="112"/>
      <c r="D9" s="113"/>
      <c r="E9" s="53">
        <f>SUM(F9:K9)</f>
        <v>40373503</v>
      </c>
      <c r="F9" s="53">
        <f>SUM(F11:F24)</f>
        <v>33820630</v>
      </c>
      <c r="G9" s="53">
        <f t="shared" ref="G9:J9" si="2">SUM(G11:G24)</f>
        <v>6152873</v>
      </c>
      <c r="H9" s="53">
        <f t="shared" si="2"/>
        <v>0</v>
      </c>
      <c r="I9" s="53">
        <f t="shared" si="2"/>
        <v>0</v>
      </c>
      <c r="J9" s="53">
        <f t="shared" si="2"/>
        <v>400000</v>
      </c>
      <c r="K9" s="53">
        <f>SUM(K11:K24)</f>
        <v>0</v>
      </c>
      <c r="M9" s="60">
        <f>мун.задание!E34-Обоснования!F9</f>
        <v>0</v>
      </c>
      <c r="N9" s="60">
        <f>целевые!E34-Обоснования!G9</f>
        <v>0</v>
      </c>
      <c r="O9" s="60">
        <f>внебюджет!E34-Обоснования!J9</f>
        <v>0</v>
      </c>
    </row>
    <row r="10" spans="1:15" ht="28.5" customHeight="1" x14ac:dyDescent="0.2">
      <c r="A10" s="99" t="s">
        <v>238</v>
      </c>
      <c r="B10" s="100"/>
      <c r="C10" s="68" t="s">
        <v>348</v>
      </c>
      <c r="D10" s="69" t="s">
        <v>349</v>
      </c>
      <c r="E10" s="67" t="s">
        <v>56</v>
      </c>
      <c r="F10" s="67" t="s">
        <v>56</v>
      </c>
      <c r="G10" s="67" t="s">
        <v>56</v>
      </c>
      <c r="H10" s="67" t="s">
        <v>56</v>
      </c>
      <c r="I10" s="67" t="s">
        <v>56</v>
      </c>
      <c r="J10" s="67" t="s">
        <v>56</v>
      </c>
      <c r="K10" s="67" t="s">
        <v>56</v>
      </c>
    </row>
    <row r="11" spans="1:15" ht="36.75" customHeight="1" x14ac:dyDescent="0.2">
      <c r="A11" s="101" t="s">
        <v>364</v>
      </c>
      <c r="B11" s="102"/>
      <c r="C11" s="5" t="s">
        <v>384</v>
      </c>
      <c r="D11" s="5"/>
      <c r="E11" s="19">
        <f t="shared" ref="E11:E24" si="3">SUM(F11:K11)</f>
        <v>0</v>
      </c>
      <c r="F11" s="19"/>
      <c r="G11" s="19">
        <v>0</v>
      </c>
      <c r="H11" s="19"/>
      <c r="I11" s="19"/>
      <c r="J11" s="19"/>
      <c r="K11" s="19"/>
    </row>
    <row r="12" spans="1:15" ht="40.5" customHeight="1" x14ac:dyDescent="0.2">
      <c r="A12" s="101" t="s">
        <v>417</v>
      </c>
      <c r="B12" s="102"/>
      <c r="C12" s="5" t="s">
        <v>384</v>
      </c>
      <c r="D12" s="5"/>
      <c r="E12" s="19">
        <f t="shared" si="3"/>
        <v>2135177</v>
      </c>
      <c r="F12" s="19"/>
      <c r="G12" s="19">
        <v>2135177</v>
      </c>
      <c r="H12" s="19"/>
      <c r="I12" s="19"/>
      <c r="J12" s="19"/>
      <c r="K12" s="19"/>
    </row>
    <row r="13" spans="1:15" ht="42" customHeight="1" x14ac:dyDescent="0.2">
      <c r="A13" s="101" t="s">
        <v>418</v>
      </c>
      <c r="B13" s="102"/>
      <c r="C13" s="5" t="s">
        <v>384</v>
      </c>
      <c r="D13" s="5"/>
      <c r="E13" s="19">
        <f t="shared" si="3"/>
        <v>1497696</v>
      </c>
      <c r="F13" s="19"/>
      <c r="G13" s="19">
        <v>1497696</v>
      </c>
      <c r="H13" s="19"/>
      <c r="I13" s="19"/>
      <c r="J13" s="19"/>
      <c r="K13" s="19"/>
    </row>
    <row r="14" spans="1:15" ht="50.25" customHeight="1" x14ac:dyDescent="0.2">
      <c r="A14" s="101" t="s">
        <v>419</v>
      </c>
      <c r="B14" s="102"/>
      <c r="C14" s="5" t="s">
        <v>384</v>
      </c>
      <c r="D14" s="5"/>
      <c r="E14" s="19">
        <f t="shared" si="3"/>
        <v>2520000</v>
      </c>
      <c r="F14" s="19"/>
      <c r="G14" s="19">
        <v>2520000</v>
      </c>
      <c r="H14" s="19"/>
      <c r="I14" s="19"/>
      <c r="J14" s="19"/>
      <c r="K14" s="19"/>
    </row>
    <row r="15" spans="1:15" ht="41.25" customHeight="1" x14ac:dyDescent="0.2">
      <c r="A15" s="101" t="s">
        <v>382</v>
      </c>
      <c r="B15" s="102"/>
      <c r="C15" s="5" t="s">
        <v>391</v>
      </c>
      <c r="D15" s="5"/>
      <c r="E15" s="19">
        <f t="shared" si="3"/>
        <v>33820630</v>
      </c>
      <c r="F15" s="19">
        <v>33820630</v>
      </c>
      <c r="G15" s="19"/>
      <c r="H15" s="19"/>
      <c r="I15" s="19"/>
      <c r="J15" s="19"/>
      <c r="K15" s="19"/>
    </row>
    <row r="16" spans="1:15" ht="26.25" customHeight="1" x14ac:dyDescent="0.2">
      <c r="A16" s="116" t="s">
        <v>383</v>
      </c>
      <c r="B16" s="117"/>
      <c r="C16" s="5"/>
      <c r="D16" s="5"/>
      <c r="E16" s="19">
        <f t="shared" si="3"/>
        <v>400000</v>
      </c>
      <c r="F16" s="19"/>
      <c r="G16" s="19"/>
      <c r="H16" s="19"/>
      <c r="I16" s="19"/>
      <c r="J16" s="19">
        <v>400000</v>
      </c>
      <c r="K16" s="19"/>
    </row>
    <row r="17" spans="1:15" x14ac:dyDescent="0.2">
      <c r="A17" s="114"/>
      <c r="B17" s="115"/>
      <c r="C17" s="5"/>
      <c r="D17" s="5"/>
      <c r="E17" s="19">
        <f t="shared" si="3"/>
        <v>0</v>
      </c>
      <c r="F17" s="19"/>
      <c r="G17" s="19"/>
      <c r="H17" s="19"/>
      <c r="I17" s="19"/>
      <c r="J17" s="19"/>
      <c r="K17" s="19"/>
    </row>
    <row r="18" spans="1:15" x14ac:dyDescent="0.2">
      <c r="A18" s="114"/>
      <c r="B18" s="115"/>
      <c r="C18" s="5"/>
      <c r="D18" s="5"/>
      <c r="E18" s="19">
        <f t="shared" si="3"/>
        <v>0</v>
      </c>
      <c r="F18" s="19"/>
      <c r="G18" s="19"/>
      <c r="H18" s="19"/>
      <c r="I18" s="19"/>
      <c r="J18" s="19"/>
      <c r="K18" s="19"/>
    </row>
    <row r="19" spans="1:15" x14ac:dyDescent="0.2">
      <c r="A19" s="114"/>
      <c r="B19" s="115"/>
      <c r="C19" s="5"/>
      <c r="D19" s="5"/>
      <c r="E19" s="19">
        <f t="shared" si="3"/>
        <v>0</v>
      </c>
      <c r="F19" s="19"/>
      <c r="G19" s="19"/>
      <c r="H19" s="19"/>
      <c r="I19" s="19"/>
      <c r="J19" s="19"/>
      <c r="K19" s="19"/>
    </row>
    <row r="20" spans="1:15" x14ac:dyDescent="0.2">
      <c r="A20" s="114"/>
      <c r="B20" s="115"/>
      <c r="C20" s="5"/>
      <c r="D20" s="5"/>
      <c r="E20" s="19">
        <f t="shared" si="3"/>
        <v>0</v>
      </c>
      <c r="F20" s="19"/>
      <c r="G20" s="19"/>
      <c r="H20" s="19"/>
      <c r="I20" s="19"/>
      <c r="J20" s="19"/>
      <c r="K20" s="19"/>
    </row>
    <row r="21" spans="1:15" x14ac:dyDescent="0.2">
      <c r="A21" s="114"/>
      <c r="B21" s="115"/>
      <c r="C21" s="5"/>
      <c r="D21" s="5"/>
      <c r="E21" s="19">
        <f t="shared" si="3"/>
        <v>0</v>
      </c>
      <c r="F21" s="19"/>
      <c r="G21" s="19"/>
      <c r="H21" s="19"/>
      <c r="I21" s="19"/>
      <c r="J21" s="19"/>
      <c r="K21" s="19"/>
    </row>
    <row r="22" spans="1:15" x14ac:dyDescent="0.2">
      <c r="A22" s="114"/>
      <c r="B22" s="115"/>
      <c r="C22" s="5"/>
      <c r="D22" s="5"/>
      <c r="E22" s="19">
        <f t="shared" si="3"/>
        <v>0</v>
      </c>
      <c r="F22" s="19"/>
      <c r="G22" s="19"/>
      <c r="H22" s="19"/>
      <c r="I22" s="19"/>
      <c r="J22" s="19"/>
      <c r="K22" s="19"/>
    </row>
    <row r="23" spans="1:15" x14ac:dyDescent="0.2">
      <c r="A23" s="114"/>
      <c r="B23" s="115"/>
      <c r="C23" s="5"/>
      <c r="D23" s="5"/>
      <c r="E23" s="19">
        <f t="shared" si="3"/>
        <v>0</v>
      </c>
      <c r="F23" s="19"/>
      <c r="G23" s="19"/>
      <c r="H23" s="19"/>
      <c r="I23" s="19"/>
      <c r="J23" s="19"/>
      <c r="K23" s="19"/>
    </row>
    <row r="24" spans="1:15" x14ac:dyDescent="0.2">
      <c r="A24" s="114"/>
      <c r="B24" s="115"/>
      <c r="C24" s="5"/>
      <c r="D24" s="5"/>
      <c r="E24" s="19">
        <f t="shared" si="3"/>
        <v>0</v>
      </c>
      <c r="F24" s="19"/>
      <c r="G24" s="19"/>
      <c r="H24" s="19"/>
      <c r="I24" s="19"/>
      <c r="J24" s="19"/>
      <c r="K24" s="19"/>
    </row>
    <row r="25" spans="1:15" ht="27" customHeight="1" x14ac:dyDescent="0.2">
      <c r="A25" s="51" t="s">
        <v>253</v>
      </c>
      <c r="B25" s="111" t="s">
        <v>294</v>
      </c>
      <c r="C25" s="112"/>
      <c r="D25" s="113"/>
      <c r="E25" s="53">
        <f>SUM(F25:K25)</f>
        <v>0</v>
      </c>
      <c r="F25" s="53">
        <f>SUM(F27:F40)</f>
        <v>0</v>
      </c>
      <c r="G25" s="53">
        <f t="shared" ref="G25:K25" si="4">SUM(G27:G40)</f>
        <v>0</v>
      </c>
      <c r="H25" s="53">
        <f t="shared" si="4"/>
        <v>0</v>
      </c>
      <c r="I25" s="53">
        <f t="shared" si="4"/>
        <v>0</v>
      </c>
      <c r="J25" s="53">
        <f t="shared" si="4"/>
        <v>0</v>
      </c>
      <c r="K25" s="53">
        <f t="shared" si="4"/>
        <v>0</v>
      </c>
      <c r="M25" s="61">
        <f>мун.задание!E35-Обоснования!F25</f>
        <v>0</v>
      </c>
      <c r="N25" s="61">
        <f>целевые!E35-Обоснования!G25</f>
        <v>0</v>
      </c>
      <c r="O25" s="61">
        <f>внебюджет!E35-Обоснования!J25</f>
        <v>0</v>
      </c>
    </row>
    <row r="26" spans="1:15" x14ac:dyDescent="0.2">
      <c r="A26" s="99" t="s">
        <v>238</v>
      </c>
      <c r="B26" s="100"/>
      <c r="C26" s="68" t="s">
        <v>348</v>
      </c>
      <c r="D26" s="69" t="s">
        <v>350</v>
      </c>
      <c r="E26" s="67" t="s">
        <v>56</v>
      </c>
      <c r="F26" s="67" t="s">
        <v>56</v>
      </c>
      <c r="G26" s="67" t="s">
        <v>56</v>
      </c>
      <c r="H26" s="67" t="s">
        <v>56</v>
      </c>
      <c r="I26" s="67" t="s">
        <v>56</v>
      </c>
      <c r="J26" s="67" t="s">
        <v>56</v>
      </c>
      <c r="K26" s="67" t="s">
        <v>56</v>
      </c>
    </row>
    <row r="27" spans="1:15" ht="16.5" customHeight="1" x14ac:dyDescent="0.2">
      <c r="A27" s="116" t="s">
        <v>392</v>
      </c>
      <c r="B27" s="117"/>
      <c r="C27" s="5" t="s">
        <v>365</v>
      </c>
      <c r="D27" s="5"/>
      <c r="E27" s="19">
        <f t="shared" ref="E27:E40" si="5">SUM(F27:K27)</f>
        <v>0</v>
      </c>
      <c r="F27" s="19"/>
      <c r="G27" s="19"/>
      <c r="H27" s="19"/>
      <c r="I27" s="19"/>
      <c r="J27" s="19"/>
      <c r="K27" s="19"/>
    </row>
    <row r="28" spans="1:15" x14ac:dyDescent="0.2">
      <c r="A28" s="114"/>
      <c r="B28" s="115"/>
      <c r="C28" s="5"/>
      <c r="D28" s="5"/>
      <c r="E28" s="19">
        <f t="shared" si="5"/>
        <v>0</v>
      </c>
      <c r="F28" s="19"/>
      <c r="G28" s="19"/>
      <c r="H28" s="19"/>
      <c r="I28" s="19"/>
      <c r="J28" s="19"/>
      <c r="K28" s="19"/>
    </row>
    <row r="29" spans="1:15" x14ac:dyDescent="0.2">
      <c r="A29" s="114"/>
      <c r="B29" s="115"/>
      <c r="C29" s="5"/>
      <c r="D29" s="5"/>
      <c r="E29" s="19">
        <f t="shared" si="5"/>
        <v>0</v>
      </c>
      <c r="F29" s="19"/>
      <c r="G29" s="19"/>
      <c r="H29" s="19"/>
      <c r="I29" s="19"/>
      <c r="J29" s="19"/>
      <c r="K29" s="19"/>
    </row>
    <row r="30" spans="1:15" x14ac:dyDescent="0.2">
      <c r="A30" s="114"/>
      <c r="B30" s="115"/>
      <c r="C30" s="5"/>
      <c r="D30" s="5"/>
      <c r="E30" s="19">
        <f t="shared" si="5"/>
        <v>0</v>
      </c>
      <c r="F30" s="19"/>
      <c r="G30" s="19"/>
      <c r="H30" s="19"/>
      <c r="I30" s="19"/>
      <c r="J30" s="19"/>
      <c r="K30" s="19"/>
    </row>
    <row r="31" spans="1:15" x14ac:dyDescent="0.2">
      <c r="A31" s="114"/>
      <c r="B31" s="115"/>
      <c r="C31" s="5"/>
      <c r="D31" s="5"/>
      <c r="E31" s="19">
        <f t="shared" si="5"/>
        <v>0</v>
      </c>
      <c r="F31" s="19"/>
      <c r="G31" s="19"/>
      <c r="H31" s="19"/>
      <c r="I31" s="19"/>
      <c r="J31" s="19"/>
      <c r="K31" s="19"/>
    </row>
    <row r="32" spans="1:15" x14ac:dyDescent="0.2">
      <c r="A32" s="116"/>
      <c r="B32" s="117"/>
      <c r="C32" s="5"/>
      <c r="D32" s="5"/>
      <c r="E32" s="19">
        <f t="shared" si="5"/>
        <v>0</v>
      </c>
      <c r="F32" s="19"/>
      <c r="G32" s="19"/>
      <c r="H32" s="19"/>
      <c r="I32" s="19"/>
      <c r="J32" s="19"/>
      <c r="K32" s="19"/>
    </row>
    <row r="33" spans="1:15" x14ac:dyDescent="0.2">
      <c r="A33" s="114"/>
      <c r="B33" s="115"/>
      <c r="C33" s="5"/>
      <c r="D33" s="5"/>
      <c r="E33" s="19">
        <f t="shared" si="5"/>
        <v>0</v>
      </c>
      <c r="F33" s="19"/>
      <c r="G33" s="19"/>
      <c r="H33" s="19"/>
      <c r="I33" s="19"/>
      <c r="J33" s="19"/>
      <c r="K33" s="19"/>
    </row>
    <row r="34" spans="1:15" x14ac:dyDescent="0.2">
      <c r="A34" s="114"/>
      <c r="B34" s="115"/>
      <c r="C34" s="5"/>
      <c r="D34" s="5"/>
      <c r="E34" s="19">
        <f t="shared" si="5"/>
        <v>0</v>
      </c>
      <c r="F34" s="19"/>
      <c r="G34" s="19"/>
      <c r="H34" s="19"/>
      <c r="I34" s="19"/>
      <c r="J34" s="19"/>
      <c r="K34" s="19"/>
    </row>
    <row r="35" spans="1:15" x14ac:dyDescent="0.2">
      <c r="A35" s="114"/>
      <c r="B35" s="115"/>
      <c r="C35" s="5"/>
      <c r="D35" s="5"/>
      <c r="E35" s="19">
        <f t="shared" si="5"/>
        <v>0</v>
      </c>
      <c r="F35" s="19"/>
      <c r="G35" s="19"/>
      <c r="H35" s="19"/>
      <c r="I35" s="19"/>
      <c r="J35" s="19"/>
      <c r="K35" s="19"/>
    </row>
    <row r="36" spans="1:15" x14ac:dyDescent="0.2">
      <c r="A36" s="114"/>
      <c r="B36" s="115"/>
      <c r="C36" s="5"/>
      <c r="D36" s="5"/>
      <c r="E36" s="19">
        <f t="shared" si="5"/>
        <v>0</v>
      </c>
      <c r="F36" s="19"/>
      <c r="G36" s="19"/>
      <c r="H36" s="19"/>
      <c r="I36" s="19"/>
      <c r="J36" s="19"/>
      <c r="K36" s="19"/>
    </row>
    <row r="37" spans="1:15" x14ac:dyDescent="0.2">
      <c r="A37" s="114"/>
      <c r="B37" s="115"/>
      <c r="C37" s="5"/>
      <c r="D37" s="5"/>
      <c r="E37" s="19">
        <f t="shared" si="5"/>
        <v>0</v>
      </c>
      <c r="F37" s="19"/>
      <c r="G37" s="19"/>
      <c r="H37" s="19"/>
      <c r="I37" s="19"/>
      <c r="J37" s="19"/>
      <c r="K37" s="19"/>
    </row>
    <row r="38" spans="1:15" x14ac:dyDescent="0.2">
      <c r="A38" s="114"/>
      <c r="B38" s="115"/>
      <c r="C38" s="5"/>
      <c r="D38" s="5"/>
      <c r="E38" s="19">
        <f t="shared" si="5"/>
        <v>0</v>
      </c>
      <c r="F38" s="19"/>
      <c r="G38" s="19"/>
      <c r="H38" s="19"/>
      <c r="I38" s="19"/>
      <c r="J38" s="19"/>
      <c r="K38" s="19"/>
    </row>
    <row r="39" spans="1:15" x14ac:dyDescent="0.2">
      <c r="A39" s="114"/>
      <c r="B39" s="115"/>
      <c r="C39" s="5"/>
      <c r="D39" s="5"/>
      <c r="E39" s="19">
        <f t="shared" si="5"/>
        <v>0</v>
      </c>
      <c r="F39" s="19"/>
      <c r="G39" s="19"/>
      <c r="H39" s="19"/>
      <c r="I39" s="19"/>
      <c r="J39" s="19"/>
      <c r="K39" s="19"/>
    </row>
    <row r="40" spans="1:15" x14ac:dyDescent="0.2">
      <c r="A40" s="114"/>
      <c r="B40" s="115"/>
      <c r="C40" s="5"/>
      <c r="D40" s="5"/>
      <c r="E40" s="19">
        <f t="shared" si="5"/>
        <v>0</v>
      </c>
      <c r="F40" s="19"/>
      <c r="G40" s="19"/>
      <c r="H40" s="19"/>
      <c r="I40" s="19"/>
      <c r="J40" s="19"/>
      <c r="K40" s="19"/>
    </row>
    <row r="41" spans="1:15" ht="38.25" customHeight="1" x14ac:dyDescent="0.2">
      <c r="A41" s="51" t="s">
        <v>254</v>
      </c>
      <c r="B41" s="111" t="s">
        <v>255</v>
      </c>
      <c r="C41" s="112"/>
      <c r="D41" s="113"/>
      <c r="E41" s="53">
        <f>SUM(F41:K41)</f>
        <v>0</v>
      </c>
      <c r="F41" s="53">
        <f>SUM(F43:F56)</f>
        <v>0</v>
      </c>
      <c r="G41" s="53">
        <f t="shared" ref="G41:K41" si="6">SUM(G43:G56)</f>
        <v>0</v>
      </c>
      <c r="H41" s="53">
        <f t="shared" si="6"/>
        <v>0</v>
      </c>
      <c r="I41" s="53">
        <f t="shared" si="6"/>
        <v>0</v>
      </c>
      <c r="J41" s="53">
        <f t="shared" si="6"/>
        <v>0</v>
      </c>
      <c r="K41" s="53">
        <f t="shared" si="6"/>
        <v>0</v>
      </c>
      <c r="M41" s="61">
        <f>мун.задание!E36-Обоснования!F41</f>
        <v>0</v>
      </c>
      <c r="N41" s="61">
        <f>целевые!E36-Обоснования!G41</f>
        <v>0</v>
      </c>
      <c r="O41" s="61">
        <f>внебюджет!E36-Обоснования!J41</f>
        <v>0</v>
      </c>
    </row>
    <row r="42" spans="1:15" ht="25.5" x14ac:dyDescent="0.2">
      <c r="A42" s="99" t="s">
        <v>238</v>
      </c>
      <c r="B42" s="100"/>
      <c r="C42" s="68" t="s">
        <v>348</v>
      </c>
      <c r="D42" s="69" t="s">
        <v>349</v>
      </c>
      <c r="E42" s="67" t="s">
        <v>56</v>
      </c>
      <c r="F42" s="67" t="s">
        <v>56</v>
      </c>
      <c r="G42" s="67" t="s">
        <v>56</v>
      </c>
      <c r="H42" s="67" t="s">
        <v>56</v>
      </c>
      <c r="I42" s="67" t="s">
        <v>56</v>
      </c>
      <c r="J42" s="67" t="s">
        <v>56</v>
      </c>
      <c r="K42" s="67" t="s">
        <v>56</v>
      </c>
    </row>
    <row r="43" spans="1:15" ht="30" customHeight="1" x14ac:dyDescent="0.2">
      <c r="A43" s="116" t="s">
        <v>383</v>
      </c>
      <c r="B43" s="117"/>
      <c r="C43" s="5" t="s">
        <v>384</v>
      </c>
      <c r="D43" s="5">
        <v>8</v>
      </c>
      <c r="E43" s="19">
        <f t="shared" ref="E43:E56" si="7">SUM(F43:K43)</f>
        <v>0</v>
      </c>
      <c r="F43" s="19"/>
      <c r="G43" s="19"/>
      <c r="H43" s="19"/>
      <c r="I43" s="19"/>
      <c r="J43" s="19">
        <v>0</v>
      </c>
      <c r="K43" s="19"/>
    </row>
    <row r="44" spans="1:15" x14ac:dyDescent="0.2">
      <c r="A44" s="114"/>
      <c r="B44" s="115"/>
      <c r="C44" s="5"/>
      <c r="D44" s="5"/>
      <c r="E44" s="19">
        <f t="shared" si="7"/>
        <v>0</v>
      </c>
      <c r="F44" s="19"/>
      <c r="G44" s="19"/>
      <c r="H44" s="19"/>
      <c r="I44" s="19"/>
      <c r="J44" s="19"/>
      <c r="K44" s="19"/>
    </row>
    <row r="45" spans="1:15" x14ac:dyDescent="0.2">
      <c r="A45" s="114"/>
      <c r="B45" s="115"/>
      <c r="C45" s="5"/>
      <c r="D45" s="5"/>
      <c r="E45" s="19">
        <f t="shared" si="7"/>
        <v>0</v>
      </c>
      <c r="F45" s="19"/>
      <c r="G45" s="19"/>
      <c r="H45" s="19"/>
      <c r="I45" s="19"/>
      <c r="J45" s="19"/>
      <c r="K45" s="19"/>
    </row>
    <row r="46" spans="1:15" x14ac:dyDescent="0.2">
      <c r="A46" s="114"/>
      <c r="B46" s="115"/>
      <c r="C46" s="5"/>
      <c r="D46" s="5"/>
      <c r="E46" s="19">
        <f t="shared" si="7"/>
        <v>0</v>
      </c>
      <c r="F46" s="19"/>
      <c r="G46" s="19"/>
      <c r="H46" s="19"/>
      <c r="I46" s="19"/>
      <c r="J46" s="19"/>
      <c r="K46" s="19"/>
    </row>
    <row r="47" spans="1:15" x14ac:dyDescent="0.2">
      <c r="A47" s="114"/>
      <c r="B47" s="115"/>
      <c r="C47" s="5"/>
      <c r="D47" s="5"/>
      <c r="E47" s="19">
        <f t="shared" si="7"/>
        <v>0</v>
      </c>
      <c r="F47" s="19"/>
      <c r="G47" s="19"/>
      <c r="H47" s="19"/>
      <c r="I47" s="19"/>
      <c r="J47" s="19"/>
      <c r="K47" s="19"/>
    </row>
    <row r="48" spans="1:15" x14ac:dyDescent="0.2">
      <c r="A48" s="114"/>
      <c r="B48" s="115"/>
      <c r="C48" s="5"/>
      <c r="D48" s="5"/>
      <c r="E48" s="19">
        <f t="shared" si="7"/>
        <v>0</v>
      </c>
      <c r="F48" s="19"/>
      <c r="G48" s="19"/>
      <c r="H48" s="19"/>
      <c r="I48" s="19"/>
      <c r="J48" s="19"/>
      <c r="K48" s="19"/>
    </row>
    <row r="49" spans="1:15" x14ac:dyDescent="0.2">
      <c r="A49" s="114"/>
      <c r="B49" s="115"/>
      <c r="C49" s="5"/>
      <c r="D49" s="5"/>
      <c r="E49" s="19">
        <f t="shared" si="7"/>
        <v>0</v>
      </c>
      <c r="F49" s="19"/>
      <c r="G49" s="19"/>
      <c r="H49" s="19"/>
      <c r="I49" s="19"/>
      <c r="J49" s="19"/>
      <c r="K49" s="19"/>
    </row>
    <row r="50" spans="1:15" x14ac:dyDescent="0.2">
      <c r="A50" s="114"/>
      <c r="B50" s="115"/>
      <c r="C50" s="5"/>
      <c r="D50" s="5"/>
      <c r="E50" s="19">
        <f t="shared" si="7"/>
        <v>0</v>
      </c>
      <c r="F50" s="19"/>
      <c r="G50" s="19"/>
      <c r="H50" s="19"/>
      <c r="I50" s="19"/>
      <c r="J50" s="19"/>
      <c r="K50" s="19"/>
    </row>
    <row r="51" spans="1:15" x14ac:dyDescent="0.2">
      <c r="A51" s="114"/>
      <c r="B51" s="115"/>
      <c r="C51" s="5"/>
      <c r="D51" s="5"/>
      <c r="E51" s="19">
        <f t="shared" si="7"/>
        <v>0</v>
      </c>
      <c r="F51" s="19"/>
      <c r="G51" s="19"/>
      <c r="H51" s="19"/>
      <c r="I51" s="19"/>
      <c r="J51" s="19"/>
      <c r="K51" s="19"/>
    </row>
    <row r="52" spans="1:15" x14ac:dyDescent="0.2">
      <c r="A52" s="114"/>
      <c r="B52" s="115"/>
      <c r="C52" s="5"/>
      <c r="D52" s="5"/>
      <c r="E52" s="19">
        <f t="shared" si="7"/>
        <v>0</v>
      </c>
      <c r="F52" s="19"/>
      <c r="G52" s="19"/>
      <c r="H52" s="19"/>
      <c r="I52" s="19"/>
      <c r="J52" s="19"/>
      <c r="K52" s="19"/>
    </row>
    <row r="53" spans="1:15" x14ac:dyDescent="0.2">
      <c r="A53" s="114"/>
      <c r="B53" s="115"/>
      <c r="C53" s="5"/>
      <c r="D53" s="5"/>
      <c r="E53" s="19">
        <f t="shared" si="7"/>
        <v>0</v>
      </c>
      <c r="F53" s="19"/>
      <c r="G53" s="19"/>
      <c r="H53" s="19"/>
      <c r="I53" s="19"/>
      <c r="J53" s="19"/>
      <c r="K53" s="19"/>
    </row>
    <row r="54" spans="1:15" x14ac:dyDescent="0.2">
      <c r="A54" s="114"/>
      <c r="B54" s="115"/>
      <c r="C54" s="5"/>
      <c r="D54" s="5"/>
      <c r="E54" s="19">
        <f t="shared" si="7"/>
        <v>0</v>
      </c>
      <c r="F54" s="19"/>
      <c r="G54" s="19"/>
      <c r="H54" s="19"/>
      <c r="I54" s="19"/>
      <c r="J54" s="19"/>
      <c r="K54" s="19"/>
    </row>
    <row r="55" spans="1:15" x14ac:dyDescent="0.2">
      <c r="A55" s="114"/>
      <c r="B55" s="115"/>
      <c r="C55" s="5"/>
      <c r="D55" s="5"/>
      <c r="E55" s="19">
        <f t="shared" si="7"/>
        <v>0</v>
      </c>
      <c r="F55" s="19"/>
      <c r="G55" s="19"/>
      <c r="H55" s="19"/>
      <c r="I55" s="19"/>
      <c r="J55" s="19"/>
      <c r="K55" s="19"/>
    </row>
    <row r="56" spans="1:15" x14ac:dyDescent="0.2">
      <c r="A56" s="114"/>
      <c r="B56" s="115"/>
      <c r="C56" s="5"/>
      <c r="D56" s="5"/>
      <c r="E56" s="19">
        <f t="shared" si="7"/>
        <v>0</v>
      </c>
      <c r="F56" s="19"/>
      <c r="G56" s="19"/>
      <c r="H56" s="19"/>
      <c r="I56" s="19"/>
      <c r="J56" s="19"/>
      <c r="K56" s="19"/>
    </row>
    <row r="57" spans="1:15" ht="39" customHeight="1" x14ac:dyDescent="0.2">
      <c r="A57" s="51" t="s">
        <v>256</v>
      </c>
      <c r="B57" s="111" t="s">
        <v>257</v>
      </c>
      <c r="C57" s="112"/>
      <c r="D57" s="113"/>
      <c r="E57" s="53">
        <f>SUM(F57:K57)</f>
        <v>12123337</v>
      </c>
      <c r="F57" s="53">
        <f>SUM(F59:F72)</f>
        <v>10144370</v>
      </c>
      <c r="G57" s="53">
        <f t="shared" ref="G57:K57" si="8">SUM(G59:G72)</f>
        <v>1858167</v>
      </c>
      <c r="H57" s="53">
        <f t="shared" si="8"/>
        <v>0</v>
      </c>
      <c r="I57" s="53">
        <f t="shared" si="8"/>
        <v>0</v>
      </c>
      <c r="J57" s="53">
        <f t="shared" si="8"/>
        <v>120800</v>
      </c>
      <c r="K57" s="53">
        <f t="shared" si="8"/>
        <v>0</v>
      </c>
      <c r="M57" s="61">
        <f>мун.задание!E37-Обоснования!F57</f>
        <v>0</v>
      </c>
      <c r="N57" s="61">
        <f>целевые!E37-Обоснования!G57</f>
        <v>0</v>
      </c>
      <c r="O57" s="61">
        <f>внебюджет!E37-Обоснования!J57</f>
        <v>0</v>
      </c>
    </row>
    <row r="58" spans="1:15" s="1" customFormat="1" ht="42.75" customHeight="1" x14ac:dyDescent="0.2">
      <c r="A58" s="99" t="s">
        <v>238</v>
      </c>
      <c r="B58" s="100"/>
      <c r="C58" s="137" t="s">
        <v>351</v>
      </c>
      <c r="D58" s="138"/>
      <c r="E58" s="67" t="s">
        <v>56</v>
      </c>
      <c r="F58" s="67" t="s">
        <v>56</v>
      </c>
      <c r="G58" s="67" t="s">
        <v>56</v>
      </c>
      <c r="H58" s="67" t="s">
        <v>56</v>
      </c>
      <c r="I58" s="67" t="s">
        <v>56</v>
      </c>
      <c r="J58" s="67" t="s">
        <v>56</v>
      </c>
      <c r="K58" s="67" t="s">
        <v>56</v>
      </c>
    </row>
    <row r="59" spans="1:15" ht="44.25" customHeight="1" x14ac:dyDescent="0.2">
      <c r="A59" s="101" t="str">
        <f>A11</f>
        <v>Обеспечение выплат ежемесячного денежного вознаграждения за классное руководство педагогическим работникам</v>
      </c>
      <c r="B59" s="102"/>
      <c r="C59" s="130">
        <f>E11</f>
        <v>0</v>
      </c>
      <c r="D59" s="115"/>
      <c r="E59" s="19">
        <f t="shared" ref="E59:E72" si="9">SUM(F59:K59)</f>
        <v>0</v>
      </c>
      <c r="F59" s="19"/>
      <c r="G59" s="19"/>
      <c r="H59" s="19"/>
      <c r="I59" s="19"/>
      <c r="J59" s="19"/>
      <c r="K59" s="19"/>
    </row>
    <row r="60" spans="1:15" ht="42" customHeight="1" x14ac:dyDescent="0.2">
      <c r="A60" s="101" t="str">
        <f t="shared" ref="A60:A69" si="10">A12</f>
        <v>Выплаты  стимулирующего характера  отдельным  категориям работников муниципальных образовательных учреждений 3000</v>
      </c>
      <c r="B60" s="102"/>
      <c r="C60" s="130">
        <f t="shared" ref="C60:C71" si="11">E12</f>
        <v>2135177</v>
      </c>
      <c r="D60" s="115"/>
      <c r="E60" s="19">
        <f t="shared" si="9"/>
        <v>644823</v>
      </c>
      <c r="F60" s="19"/>
      <c r="G60" s="19">
        <v>644823</v>
      </c>
      <c r="H60" s="19"/>
      <c r="I60" s="19"/>
      <c r="J60" s="19"/>
      <c r="K60" s="19"/>
    </row>
    <row r="61" spans="1:15" ht="50.25" customHeight="1" x14ac:dyDescent="0.2">
      <c r="A61" s="101" t="str">
        <f t="shared" si="10"/>
        <v>Доплаты доу педработикам  муниципальных образовательных учреждений 3000</v>
      </c>
      <c r="B61" s="102"/>
      <c r="C61" s="130">
        <f t="shared" si="11"/>
        <v>1497696</v>
      </c>
      <c r="D61" s="115"/>
      <c r="E61" s="19">
        <f t="shared" si="9"/>
        <v>452304</v>
      </c>
      <c r="F61" s="19"/>
      <c r="G61" s="19">
        <v>452304</v>
      </c>
      <c r="H61" s="19"/>
      <c r="I61" s="19"/>
      <c r="J61" s="19"/>
      <c r="K61" s="19"/>
    </row>
    <row r="62" spans="1:15" ht="48.75" customHeight="1" x14ac:dyDescent="0.2">
      <c r="A62" s="101" t="str">
        <f t="shared" si="10"/>
        <v>Доплаты доу педработикам  муниципальных образовательных учреждений 5000</v>
      </c>
      <c r="B62" s="102"/>
      <c r="C62" s="130">
        <f t="shared" si="11"/>
        <v>2520000</v>
      </c>
      <c r="D62" s="115"/>
      <c r="E62" s="19">
        <f t="shared" si="9"/>
        <v>761040</v>
      </c>
      <c r="F62" s="19"/>
      <c r="G62" s="19">
        <v>761040</v>
      </c>
      <c r="H62" s="19"/>
      <c r="I62" s="19"/>
      <c r="J62" s="19"/>
      <c r="K62" s="19"/>
    </row>
    <row r="63" spans="1:15" ht="33.75" customHeight="1" x14ac:dyDescent="0.2">
      <c r="A63" s="101" t="str">
        <f t="shared" si="10"/>
        <v>Субсидии, предоставляемые на финансовое обеспечение выполнения муниципального задания</v>
      </c>
      <c r="B63" s="102"/>
      <c r="C63" s="130">
        <f t="shared" si="11"/>
        <v>33820630</v>
      </c>
      <c r="D63" s="115"/>
      <c r="E63" s="19">
        <f t="shared" si="9"/>
        <v>10144370</v>
      </c>
      <c r="F63" s="19">
        <v>10144370</v>
      </c>
      <c r="G63" s="19"/>
      <c r="H63" s="19"/>
      <c r="I63" s="19"/>
      <c r="J63" s="19"/>
      <c r="K63" s="19"/>
    </row>
    <row r="64" spans="1:15" ht="24.75" customHeight="1" x14ac:dyDescent="0.2">
      <c r="A64" s="101" t="str">
        <f>A43</f>
        <v>Поступления от оказания услуг (выполнения работ) на платной основе и приносящей доход деятельности</v>
      </c>
      <c r="B64" s="102"/>
      <c r="C64" s="130">
        <f>E43</f>
        <v>0</v>
      </c>
      <c r="D64" s="115"/>
      <c r="E64" s="19">
        <f t="shared" si="9"/>
        <v>120800</v>
      </c>
      <c r="F64" s="19"/>
      <c r="G64" s="19"/>
      <c r="H64" s="19"/>
      <c r="I64" s="19"/>
      <c r="J64" s="19">
        <v>120800</v>
      </c>
      <c r="K64" s="19"/>
    </row>
    <row r="65" spans="1:15" x14ac:dyDescent="0.2">
      <c r="A65" s="101">
        <f t="shared" si="10"/>
        <v>0</v>
      </c>
      <c r="B65" s="102"/>
      <c r="C65" s="130">
        <f t="shared" si="11"/>
        <v>0</v>
      </c>
      <c r="D65" s="115"/>
      <c r="E65" s="19">
        <f t="shared" si="9"/>
        <v>0</v>
      </c>
      <c r="F65" s="19"/>
      <c r="G65" s="19"/>
      <c r="H65" s="19"/>
      <c r="I65" s="19"/>
      <c r="J65" s="19"/>
      <c r="K65" s="19"/>
    </row>
    <row r="66" spans="1:15" x14ac:dyDescent="0.2">
      <c r="A66" s="101">
        <f t="shared" si="10"/>
        <v>0</v>
      </c>
      <c r="B66" s="102"/>
      <c r="C66" s="130">
        <f t="shared" si="11"/>
        <v>0</v>
      </c>
      <c r="D66" s="115"/>
      <c r="E66" s="19">
        <f t="shared" si="9"/>
        <v>0</v>
      </c>
      <c r="F66" s="19"/>
      <c r="G66" s="19"/>
      <c r="H66" s="19"/>
      <c r="I66" s="19"/>
      <c r="J66" s="19"/>
      <c r="K66" s="19"/>
    </row>
    <row r="67" spans="1:15" x14ac:dyDescent="0.2">
      <c r="A67" s="101">
        <f t="shared" si="10"/>
        <v>0</v>
      </c>
      <c r="B67" s="102"/>
      <c r="C67" s="130">
        <f t="shared" si="11"/>
        <v>0</v>
      </c>
      <c r="D67" s="115"/>
      <c r="E67" s="19">
        <f t="shared" si="9"/>
        <v>0</v>
      </c>
      <c r="F67" s="19"/>
      <c r="G67" s="19"/>
      <c r="H67" s="19"/>
      <c r="I67" s="19"/>
      <c r="J67" s="19"/>
      <c r="K67" s="19"/>
    </row>
    <row r="68" spans="1:15" x14ac:dyDescent="0.2">
      <c r="A68" s="101">
        <f t="shared" si="10"/>
        <v>0</v>
      </c>
      <c r="B68" s="102"/>
      <c r="C68" s="130">
        <f t="shared" si="11"/>
        <v>0</v>
      </c>
      <c r="D68" s="115"/>
      <c r="E68" s="19">
        <f t="shared" si="9"/>
        <v>0</v>
      </c>
      <c r="F68" s="19"/>
      <c r="G68" s="19"/>
      <c r="H68" s="19"/>
      <c r="I68" s="19"/>
      <c r="J68" s="19"/>
      <c r="K68" s="19"/>
    </row>
    <row r="69" spans="1:15" x14ac:dyDescent="0.2">
      <c r="A69" s="101">
        <f t="shared" si="10"/>
        <v>0</v>
      </c>
      <c r="B69" s="102"/>
      <c r="C69" s="130">
        <f t="shared" si="11"/>
        <v>0</v>
      </c>
      <c r="D69" s="115"/>
      <c r="E69" s="19">
        <f t="shared" si="9"/>
        <v>0</v>
      </c>
      <c r="F69" s="19"/>
      <c r="G69" s="19"/>
      <c r="H69" s="19"/>
      <c r="I69" s="19"/>
      <c r="J69" s="19"/>
      <c r="K69" s="19"/>
    </row>
    <row r="70" spans="1:15" x14ac:dyDescent="0.2">
      <c r="A70" s="114"/>
      <c r="B70" s="115"/>
      <c r="C70" s="130">
        <f t="shared" si="11"/>
        <v>0</v>
      </c>
      <c r="D70" s="115"/>
      <c r="E70" s="19">
        <f t="shared" si="9"/>
        <v>0</v>
      </c>
      <c r="F70" s="19"/>
      <c r="G70" s="19"/>
      <c r="H70" s="19"/>
      <c r="I70" s="19"/>
      <c r="J70" s="19"/>
      <c r="K70" s="19"/>
    </row>
    <row r="71" spans="1:15" x14ac:dyDescent="0.2">
      <c r="A71" s="114"/>
      <c r="B71" s="115"/>
      <c r="C71" s="130">
        <f t="shared" si="11"/>
        <v>0</v>
      </c>
      <c r="D71" s="115"/>
      <c r="E71" s="19">
        <f t="shared" si="9"/>
        <v>0</v>
      </c>
      <c r="F71" s="19"/>
      <c r="G71" s="19"/>
      <c r="H71" s="19"/>
      <c r="I71" s="19"/>
      <c r="J71" s="19"/>
      <c r="K71" s="19"/>
    </row>
    <row r="72" spans="1:15" x14ac:dyDescent="0.2">
      <c r="A72" s="114"/>
      <c r="B72" s="115"/>
      <c r="C72" s="130">
        <f>E24</f>
        <v>0</v>
      </c>
      <c r="D72" s="115"/>
      <c r="E72" s="19">
        <f t="shared" si="9"/>
        <v>0</v>
      </c>
      <c r="F72" s="19"/>
      <c r="G72" s="19"/>
      <c r="H72" s="19"/>
      <c r="I72" s="19"/>
      <c r="J72" s="19"/>
      <c r="K72" s="19"/>
    </row>
    <row r="74" spans="1:15" x14ac:dyDescent="0.2">
      <c r="A74" s="56" t="s">
        <v>250</v>
      </c>
      <c r="B74" s="118" t="s">
        <v>258</v>
      </c>
      <c r="C74" s="118"/>
      <c r="D74" s="118"/>
      <c r="E74" s="59">
        <f>E76+E92</f>
        <v>0</v>
      </c>
      <c r="F74" s="59">
        <f t="shared" ref="F74:K74" si="12">F76+F92</f>
        <v>0</v>
      </c>
      <c r="G74" s="59">
        <f t="shared" si="12"/>
        <v>0</v>
      </c>
      <c r="H74" s="59">
        <f t="shared" si="12"/>
        <v>0</v>
      </c>
      <c r="I74" s="59">
        <f t="shared" si="12"/>
        <v>0</v>
      </c>
      <c r="J74" s="59">
        <f t="shared" si="12"/>
        <v>0</v>
      </c>
      <c r="K74" s="59">
        <f t="shared" si="12"/>
        <v>0</v>
      </c>
    </row>
    <row r="76" spans="1:15" ht="27" customHeight="1" x14ac:dyDescent="0.2">
      <c r="A76" s="51" t="s">
        <v>259</v>
      </c>
      <c r="B76" s="111" t="s">
        <v>261</v>
      </c>
      <c r="C76" s="112"/>
      <c r="D76" s="113"/>
      <c r="E76" s="53">
        <f>SUM(F76:K76)</f>
        <v>0</v>
      </c>
      <c r="F76" s="53">
        <f>SUM(F78:F91)</f>
        <v>0</v>
      </c>
      <c r="G76" s="53">
        <f t="shared" ref="G76:K76" si="13">SUM(G78:G91)</f>
        <v>0</v>
      </c>
      <c r="H76" s="53">
        <f t="shared" si="13"/>
        <v>0</v>
      </c>
      <c r="I76" s="53">
        <f t="shared" si="13"/>
        <v>0</v>
      </c>
      <c r="J76" s="53">
        <f t="shared" si="13"/>
        <v>0</v>
      </c>
      <c r="K76" s="53">
        <f t="shared" si="13"/>
        <v>0</v>
      </c>
      <c r="M76" s="61">
        <f>мун.задание!E41-Обоснования!F76</f>
        <v>0</v>
      </c>
      <c r="N76" s="61">
        <f>целевые!E41-Обоснования!G76</f>
        <v>0</v>
      </c>
      <c r="O76" s="61">
        <f>внебюджет!E41-Обоснования!J76</f>
        <v>0</v>
      </c>
    </row>
    <row r="77" spans="1:15" x14ac:dyDescent="0.2">
      <c r="A77" s="99" t="s">
        <v>238</v>
      </c>
      <c r="B77" s="100"/>
      <c r="C77" s="68" t="s">
        <v>348</v>
      </c>
      <c r="D77" s="69" t="s">
        <v>350</v>
      </c>
      <c r="E77" s="67" t="s">
        <v>56</v>
      </c>
      <c r="F77" s="67" t="s">
        <v>56</v>
      </c>
      <c r="G77" s="67" t="s">
        <v>56</v>
      </c>
      <c r="H77" s="67" t="s">
        <v>56</v>
      </c>
      <c r="I77" s="67" t="s">
        <v>56</v>
      </c>
      <c r="J77" s="67" t="s">
        <v>56</v>
      </c>
      <c r="K77" s="67" t="s">
        <v>56</v>
      </c>
    </row>
    <row r="78" spans="1:15" ht="30.75" customHeight="1" x14ac:dyDescent="0.2">
      <c r="A78" s="116" t="s">
        <v>385</v>
      </c>
      <c r="B78" s="117"/>
      <c r="C78" s="5" t="s">
        <v>365</v>
      </c>
      <c r="D78" s="5">
        <v>18</v>
      </c>
      <c r="E78" s="19">
        <f t="shared" ref="E78:E91" si="14">SUM(F78:K78)</f>
        <v>0</v>
      </c>
      <c r="F78" s="19"/>
      <c r="G78" s="19"/>
      <c r="H78" s="19"/>
      <c r="I78" s="19"/>
      <c r="J78" s="19"/>
      <c r="K78" s="19"/>
    </row>
    <row r="79" spans="1:15" x14ac:dyDescent="0.2">
      <c r="A79" s="114"/>
      <c r="B79" s="115"/>
      <c r="C79" s="5"/>
      <c r="D79" s="5"/>
      <c r="E79" s="19">
        <f t="shared" si="14"/>
        <v>0</v>
      </c>
      <c r="F79" s="19"/>
      <c r="G79" s="19"/>
      <c r="H79" s="19"/>
      <c r="I79" s="19"/>
      <c r="J79" s="19"/>
      <c r="K79" s="19"/>
    </row>
    <row r="80" spans="1:15" x14ac:dyDescent="0.2">
      <c r="A80" s="114"/>
      <c r="B80" s="115"/>
      <c r="C80" s="5"/>
      <c r="D80" s="5"/>
      <c r="E80" s="19">
        <f t="shared" si="14"/>
        <v>0</v>
      </c>
      <c r="F80" s="19"/>
      <c r="G80" s="19"/>
      <c r="H80" s="19"/>
      <c r="I80" s="19"/>
      <c r="J80" s="19"/>
      <c r="K80" s="19"/>
    </row>
    <row r="81" spans="1:15" x14ac:dyDescent="0.2">
      <c r="A81" s="114"/>
      <c r="B81" s="115"/>
      <c r="C81" s="5"/>
      <c r="D81" s="5"/>
      <c r="E81" s="19">
        <f t="shared" si="14"/>
        <v>0</v>
      </c>
      <c r="F81" s="19"/>
      <c r="G81" s="19"/>
      <c r="H81" s="19"/>
      <c r="I81" s="19"/>
      <c r="J81" s="19"/>
      <c r="K81" s="19"/>
    </row>
    <row r="82" spans="1:15" x14ac:dyDescent="0.2">
      <c r="A82" s="114"/>
      <c r="B82" s="115"/>
      <c r="C82" s="5"/>
      <c r="D82" s="5"/>
      <c r="E82" s="19">
        <f t="shared" si="14"/>
        <v>0</v>
      </c>
      <c r="F82" s="19"/>
      <c r="G82" s="19"/>
      <c r="H82" s="19"/>
      <c r="I82" s="19"/>
      <c r="J82" s="19"/>
      <c r="K82" s="19"/>
    </row>
    <row r="83" spans="1:15" x14ac:dyDescent="0.2">
      <c r="A83" s="114"/>
      <c r="B83" s="115"/>
      <c r="C83" s="5"/>
      <c r="D83" s="5"/>
      <c r="E83" s="19">
        <f t="shared" si="14"/>
        <v>0</v>
      </c>
      <c r="F83" s="19"/>
      <c r="G83" s="19"/>
      <c r="H83" s="19"/>
      <c r="I83" s="19"/>
      <c r="J83" s="19"/>
      <c r="K83" s="19"/>
    </row>
    <row r="84" spans="1:15" x14ac:dyDescent="0.2">
      <c r="A84" s="114"/>
      <c r="B84" s="115"/>
      <c r="C84" s="5"/>
      <c r="D84" s="5"/>
      <c r="E84" s="19">
        <f t="shared" si="14"/>
        <v>0</v>
      </c>
      <c r="F84" s="19"/>
      <c r="G84" s="19"/>
      <c r="H84" s="19"/>
      <c r="I84" s="19"/>
      <c r="J84" s="19"/>
      <c r="K84" s="19"/>
    </row>
    <row r="85" spans="1:15" x14ac:dyDescent="0.2">
      <c r="A85" s="114"/>
      <c r="B85" s="115"/>
      <c r="C85" s="5"/>
      <c r="D85" s="5"/>
      <c r="E85" s="19">
        <f t="shared" si="14"/>
        <v>0</v>
      </c>
      <c r="F85" s="19"/>
      <c r="G85" s="19"/>
      <c r="H85" s="19"/>
      <c r="I85" s="19"/>
      <c r="J85" s="19"/>
      <c r="K85" s="19"/>
    </row>
    <row r="86" spans="1:15" x14ac:dyDescent="0.2">
      <c r="A86" s="114"/>
      <c r="B86" s="115"/>
      <c r="C86" s="5"/>
      <c r="D86" s="5"/>
      <c r="E86" s="19">
        <f t="shared" si="14"/>
        <v>0</v>
      </c>
      <c r="F86" s="19"/>
      <c r="G86" s="19"/>
      <c r="H86" s="19"/>
      <c r="I86" s="19"/>
      <c r="J86" s="19"/>
      <c r="K86" s="19"/>
    </row>
    <row r="87" spans="1:15" x14ac:dyDescent="0.2">
      <c r="A87" s="114"/>
      <c r="B87" s="115"/>
      <c r="C87" s="5"/>
      <c r="D87" s="5"/>
      <c r="E87" s="19">
        <f t="shared" si="14"/>
        <v>0</v>
      </c>
      <c r="F87" s="19"/>
      <c r="G87" s="19"/>
      <c r="H87" s="19"/>
      <c r="I87" s="19"/>
      <c r="J87" s="19"/>
      <c r="K87" s="19"/>
    </row>
    <row r="88" spans="1:15" x14ac:dyDescent="0.2">
      <c r="A88" s="114"/>
      <c r="B88" s="115"/>
      <c r="C88" s="5"/>
      <c r="D88" s="5"/>
      <c r="E88" s="19">
        <f t="shared" si="14"/>
        <v>0</v>
      </c>
      <c r="F88" s="19"/>
      <c r="G88" s="19"/>
      <c r="H88" s="19"/>
      <c r="I88" s="19"/>
      <c r="J88" s="19"/>
      <c r="K88" s="19"/>
    </row>
    <row r="89" spans="1:15" x14ac:dyDescent="0.2">
      <c r="A89" s="114"/>
      <c r="B89" s="115"/>
      <c r="C89" s="5"/>
      <c r="D89" s="5"/>
      <c r="E89" s="19">
        <f t="shared" si="14"/>
        <v>0</v>
      </c>
      <c r="F89" s="19"/>
      <c r="G89" s="19"/>
      <c r="H89" s="19"/>
      <c r="I89" s="19"/>
      <c r="J89" s="19"/>
      <c r="K89" s="19"/>
    </row>
    <row r="90" spans="1:15" x14ac:dyDescent="0.2">
      <c r="A90" s="114"/>
      <c r="B90" s="115"/>
      <c r="C90" s="5"/>
      <c r="D90" s="5"/>
      <c r="E90" s="19">
        <f t="shared" si="14"/>
        <v>0</v>
      </c>
      <c r="F90" s="19"/>
      <c r="G90" s="19"/>
      <c r="H90" s="19"/>
      <c r="I90" s="19"/>
      <c r="J90" s="19"/>
      <c r="K90" s="19"/>
    </row>
    <row r="91" spans="1:15" x14ac:dyDescent="0.2">
      <c r="A91" s="114"/>
      <c r="B91" s="115"/>
      <c r="C91" s="5"/>
      <c r="D91" s="5"/>
      <c r="E91" s="19">
        <f t="shared" si="14"/>
        <v>0</v>
      </c>
      <c r="F91" s="19"/>
      <c r="G91" s="19"/>
      <c r="H91" s="19"/>
      <c r="I91" s="19"/>
      <c r="J91" s="19"/>
      <c r="K91" s="19"/>
    </row>
    <row r="92" spans="1:15" ht="25.5" customHeight="1" x14ac:dyDescent="0.2">
      <c r="A92" s="51" t="s">
        <v>260</v>
      </c>
      <c r="B92" s="111" t="s">
        <v>295</v>
      </c>
      <c r="C92" s="112"/>
      <c r="D92" s="113"/>
      <c r="E92" s="53">
        <f>SUM(F92:K92)</f>
        <v>0</v>
      </c>
      <c r="F92" s="53">
        <f>SUM(F94:F107)</f>
        <v>0</v>
      </c>
      <c r="G92" s="53">
        <f t="shared" ref="G92:K92" si="15">SUM(G94:G107)</f>
        <v>0</v>
      </c>
      <c r="H92" s="53">
        <f t="shared" si="15"/>
        <v>0</v>
      </c>
      <c r="I92" s="53">
        <f t="shared" si="15"/>
        <v>0</v>
      </c>
      <c r="J92" s="53">
        <f t="shared" si="15"/>
        <v>0</v>
      </c>
      <c r="K92" s="53">
        <f t="shared" si="15"/>
        <v>0</v>
      </c>
      <c r="M92" s="61">
        <f>мун.задание!E42-Обоснования!F92</f>
        <v>0</v>
      </c>
      <c r="N92" s="61">
        <f>целевые!E42-Обоснования!G92</f>
        <v>0</v>
      </c>
      <c r="O92" s="61">
        <f>внебюджет!E42-Обоснования!J92</f>
        <v>0</v>
      </c>
    </row>
    <row r="93" spans="1:15" ht="38.25" x14ac:dyDescent="0.2">
      <c r="A93" s="99" t="s">
        <v>238</v>
      </c>
      <c r="B93" s="100"/>
      <c r="C93" s="68" t="s">
        <v>348</v>
      </c>
      <c r="D93" s="69" t="s">
        <v>362</v>
      </c>
      <c r="E93" s="67" t="s">
        <v>56</v>
      </c>
      <c r="F93" s="67" t="s">
        <v>56</v>
      </c>
      <c r="G93" s="67" t="s">
        <v>56</v>
      </c>
      <c r="H93" s="67" t="s">
        <v>56</v>
      </c>
      <c r="I93" s="67" t="s">
        <v>56</v>
      </c>
      <c r="J93" s="67" t="s">
        <v>56</v>
      </c>
      <c r="K93" s="67" t="s">
        <v>56</v>
      </c>
    </row>
    <row r="94" spans="1:15" x14ac:dyDescent="0.2">
      <c r="A94" s="114"/>
      <c r="B94" s="115"/>
      <c r="C94" s="5"/>
      <c r="D94" s="5"/>
      <c r="E94" s="19">
        <f t="shared" ref="E94:E107" si="16">SUM(F94:K94)</f>
        <v>0</v>
      </c>
      <c r="F94" s="19"/>
      <c r="G94" s="19"/>
      <c r="H94" s="19"/>
      <c r="I94" s="19"/>
      <c r="J94" s="19"/>
      <c r="K94" s="19"/>
    </row>
    <row r="95" spans="1:15" x14ac:dyDescent="0.2">
      <c r="A95" s="114"/>
      <c r="B95" s="115"/>
      <c r="C95" s="5"/>
      <c r="D95" s="5"/>
      <c r="E95" s="19">
        <f t="shared" si="16"/>
        <v>0</v>
      </c>
      <c r="F95" s="19"/>
      <c r="G95" s="19"/>
      <c r="H95" s="19"/>
      <c r="I95" s="19"/>
      <c r="J95" s="19"/>
      <c r="K95" s="19"/>
    </row>
    <row r="96" spans="1:15" x14ac:dyDescent="0.2">
      <c r="A96" s="114"/>
      <c r="B96" s="115"/>
      <c r="C96" s="5"/>
      <c r="D96" s="5"/>
      <c r="E96" s="19">
        <f t="shared" si="16"/>
        <v>0</v>
      </c>
      <c r="F96" s="19"/>
      <c r="G96" s="19"/>
      <c r="H96" s="19"/>
      <c r="I96" s="19"/>
      <c r="J96" s="19"/>
      <c r="K96" s="19"/>
    </row>
    <row r="97" spans="1:15" x14ac:dyDescent="0.2">
      <c r="A97" s="114"/>
      <c r="B97" s="115"/>
      <c r="C97" s="5"/>
      <c r="D97" s="5"/>
      <c r="E97" s="19">
        <f t="shared" si="16"/>
        <v>0</v>
      </c>
      <c r="F97" s="19"/>
      <c r="G97" s="19"/>
      <c r="H97" s="19"/>
      <c r="I97" s="19"/>
      <c r="J97" s="19"/>
      <c r="K97" s="19"/>
    </row>
    <row r="98" spans="1:15" x14ac:dyDescent="0.2">
      <c r="A98" s="114"/>
      <c r="B98" s="115"/>
      <c r="C98" s="5"/>
      <c r="D98" s="5"/>
      <c r="E98" s="19">
        <f t="shared" si="16"/>
        <v>0</v>
      </c>
      <c r="F98" s="19"/>
      <c r="G98" s="19"/>
      <c r="H98" s="19"/>
      <c r="I98" s="19"/>
      <c r="J98" s="19"/>
      <c r="K98" s="19"/>
    </row>
    <row r="99" spans="1:15" x14ac:dyDescent="0.2">
      <c r="A99" s="114"/>
      <c r="B99" s="115"/>
      <c r="C99" s="5"/>
      <c r="D99" s="5"/>
      <c r="E99" s="19">
        <f t="shared" si="16"/>
        <v>0</v>
      </c>
      <c r="F99" s="19"/>
      <c r="G99" s="19"/>
      <c r="H99" s="19"/>
      <c r="I99" s="19"/>
      <c r="J99" s="19"/>
      <c r="K99" s="19"/>
    </row>
    <row r="100" spans="1:15" x14ac:dyDescent="0.2">
      <c r="A100" s="114"/>
      <c r="B100" s="115"/>
      <c r="C100" s="5"/>
      <c r="D100" s="5"/>
      <c r="E100" s="19">
        <f t="shared" si="16"/>
        <v>0</v>
      </c>
      <c r="F100" s="19"/>
      <c r="G100" s="19"/>
      <c r="H100" s="19"/>
      <c r="I100" s="19"/>
      <c r="J100" s="19"/>
      <c r="K100" s="19"/>
    </row>
    <row r="101" spans="1:15" x14ac:dyDescent="0.2">
      <c r="A101" s="114"/>
      <c r="B101" s="115"/>
      <c r="C101" s="5"/>
      <c r="D101" s="5"/>
      <c r="E101" s="19">
        <f t="shared" si="16"/>
        <v>0</v>
      </c>
      <c r="F101" s="19"/>
      <c r="G101" s="19"/>
      <c r="H101" s="19"/>
      <c r="I101" s="19"/>
      <c r="J101" s="19"/>
      <c r="K101" s="19"/>
    </row>
    <row r="102" spans="1:15" x14ac:dyDescent="0.2">
      <c r="A102" s="114"/>
      <c r="B102" s="115"/>
      <c r="C102" s="5"/>
      <c r="D102" s="5"/>
      <c r="E102" s="19">
        <f t="shared" si="16"/>
        <v>0</v>
      </c>
      <c r="F102" s="19"/>
      <c r="G102" s="19"/>
      <c r="H102" s="19"/>
      <c r="I102" s="19"/>
      <c r="J102" s="19"/>
      <c r="K102" s="19"/>
    </row>
    <row r="103" spans="1:15" x14ac:dyDescent="0.2">
      <c r="A103" s="114"/>
      <c r="B103" s="115"/>
      <c r="C103" s="5"/>
      <c r="D103" s="5"/>
      <c r="E103" s="19">
        <f t="shared" si="16"/>
        <v>0</v>
      </c>
      <c r="F103" s="19"/>
      <c r="G103" s="19"/>
      <c r="H103" s="19"/>
      <c r="I103" s="19"/>
      <c r="J103" s="19"/>
      <c r="K103" s="19"/>
    </row>
    <row r="104" spans="1:15" x14ac:dyDescent="0.2">
      <c r="A104" s="114"/>
      <c r="B104" s="115"/>
      <c r="C104" s="5"/>
      <c r="D104" s="5"/>
      <c r="E104" s="19">
        <f t="shared" si="16"/>
        <v>0</v>
      </c>
      <c r="F104" s="19"/>
      <c r="G104" s="19"/>
      <c r="H104" s="19"/>
      <c r="I104" s="19"/>
      <c r="J104" s="19"/>
      <c r="K104" s="19"/>
    </row>
    <row r="105" spans="1:15" x14ac:dyDescent="0.2">
      <c r="A105" s="114"/>
      <c r="B105" s="115"/>
      <c r="C105" s="5"/>
      <c r="D105" s="5"/>
      <c r="E105" s="19">
        <f t="shared" si="16"/>
        <v>0</v>
      </c>
      <c r="F105" s="19"/>
      <c r="G105" s="19"/>
      <c r="H105" s="19"/>
      <c r="I105" s="19"/>
      <c r="J105" s="19"/>
      <c r="K105" s="19"/>
    </row>
    <row r="106" spans="1:15" x14ac:dyDescent="0.2">
      <c r="A106" s="114"/>
      <c r="B106" s="115"/>
      <c r="C106" s="5"/>
      <c r="D106" s="5"/>
      <c r="E106" s="19">
        <f t="shared" si="16"/>
        <v>0</v>
      </c>
      <c r="F106" s="19"/>
      <c r="G106" s="19"/>
      <c r="H106" s="19"/>
      <c r="I106" s="19"/>
      <c r="J106" s="19"/>
      <c r="K106" s="19"/>
    </row>
    <row r="107" spans="1:15" x14ac:dyDescent="0.2">
      <c r="A107" s="114"/>
      <c r="B107" s="115"/>
      <c r="C107" s="5"/>
      <c r="D107" s="5"/>
      <c r="E107" s="19">
        <f t="shared" si="16"/>
        <v>0</v>
      </c>
      <c r="F107" s="19"/>
      <c r="G107" s="19"/>
      <c r="H107" s="19"/>
      <c r="I107" s="19"/>
      <c r="J107" s="19"/>
      <c r="K107" s="19"/>
    </row>
    <row r="109" spans="1:15" x14ac:dyDescent="0.2">
      <c r="A109" s="56" t="s">
        <v>262</v>
      </c>
      <c r="B109" s="118" t="s">
        <v>263</v>
      </c>
      <c r="C109" s="118"/>
      <c r="D109" s="118"/>
      <c r="E109" s="59">
        <f>E111+E127+E143</f>
        <v>3668368.66</v>
      </c>
      <c r="F109" s="59">
        <f t="shared" ref="F109:K109" si="17">F111+F127+F143</f>
        <v>3666088.3</v>
      </c>
      <c r="G109" s="59">
        <f t="shared" si="17"/>
        <v>0</v>
      </c>
      <c r="H109" s="59">
        <f t="shared" si="17"/>
        <v>0</v>
      </c>
      <c r="I109" s="59">
        <f t="shared" si="17"/>
        <v>0</v>
      </c>
      <c r="J109" s="59">
        <f t="shared" si="17"/>
        <v>2280.36</v>
      </c>
      <c r="K109" s="59">
        <f t="shared" si="17"/>
        <v>0</v>
      </c>
    </row>
    <row r="111" spans="1:15" ht="25.5" customHeight="1" x14ac:dyDescent="0.2">
      <c r="A111" s="51" t="s">
        <v>264</v>
      </c>
      <c r="B111" s="111" t="s">
        <v>267</v>
      </c>
      <c r="C111" s="112"/>
      <c r="D111" s="113"/>
      <c r="E111" s="53">
        <f>SUM(F111:K111)</f>
        <v>3422500</v>
      </c>
      <c r="F111" s="53">
        <f>SUM(F113:F126)</f>
        <v>3422500</v>
      </c>
      <c r="G111" s="53">
        <f t="shared" ref="G111:K111" si="18">SUM(G113:G126)</f>
        <v>0</v>
      </c>
      <c r="H111" s="53">
        <f t="shared" si="18"/>
        <v>0</v>
      </c>
      <c r="I111" s="53">
        <f t="shared" si="18"/>
        <v>0</v>
      </c>
      <c r="J111" s="53">
        <f t="shared" si="18"/>
        <v>0</v>
      </c>
      <c r="K111" s="53">
        <f t="shared" si="18"/>
        <v>0</v>
      </c>
      <c r="M111" s="61">
        <f>мун.задание!E45-Обоснования!F111</f>
        <v>0</v>
      </c>
      <c r="N111" s="61">
        <f>целевые!E45-Обоснования!G111</f>
        <v>0</v>
      </c>
      <c r="O111" s="61">
        <f>внебюджет!E45-Обоснования!J111</f>
        <v>0</v>
      </c>
    </row>
    <row r="112" spans="1:15" s="1" customFormat="1" ht="25.5" x14ac:dyDescent="0.2">
      <c r="A112" s="119" t="s">
        <v>238</v>
      </c>
      <c r="B112" s="120"/>
      <c r="C112" s="69" t="s">
        <v>354</v>
      </c>
      <c r="D112" s="69" t="s">
        <v>352</v>
      </c>
      <c r="E112" s="70" t="s">
        <v>56</v>
      </c>
      <c r="F112" s="70" t="s">
        <v>56</v>
      </c>
      <c r="G112" s="70" t="s">
        <v>56</v>
      </c>
      <c r="H112" s="70" t="s">
        <v>56</v>
      </c>
      <c r="I112" s="70" t="s">
        <v>56</v>
      </c>
      <c r="J112" s="70" t="s">
        <v>56</v>
      </c>
      <c r="K112" s="70" t="s">
        <v>56</v>
      </c>
    </row>
    <row r="113" spans="1:15" x14ac:dyDescent="0.2">
      <c r="A113" s="121" t="s">
        <v>386</v>
      </c>
      <c r="B113" s="122"/>
      <c r="C113" s="5">
        <v>2.2000000000000002</v>
      </c>
      <c r="D113" s="5">
        <f>ROUND(F113*100/1.1,0)</f>
        <v>295454545</v>
      </c>
      <c r="E113" s="19">
        <f t="shared" ref="E113:E126" si="19">SUM(F113:K113)</f>
        <v>3250000</v>
      </c>
      <c r="F113" s="19">
        <v>3250000</v>
      </c>
      <c r="G113" s="19"/>
      <c r="H113" s="19"/>
      <c r="I113" s="19"/>
      <c r="J113" s="19"/>
      <c r="K113" s="19"/>
    </row>
    <row r="114" spans="1:15" x14ac:dyDescent="0.2">
      <c r="A114" s="121" t="s">
        <v>387</v>
      </c>
      <c r="B114" s="122"/>
      <c r="C114" s="5">
        <v>1.1000000000000001</v>
      </c>
      <c r="D114" s="5">
        <f>ROUND(F114*100/2.2,0)</f>
        <v>7840909</v>
      </c>
      <c r="E114" s="19">
        <f t="shared" si="19"/>
        <v>172500</v>
      </c>
      <c r="F114" s="19">
        <v>172500</v>
      </c>
      <c r="G114" s="19"/>
      <c r="H114" s="19"/>
      <c r="I114" s="19"/>
      <c r="J114" s="19"/>
      <c r="K114" s="19"/>
    </row>
    <row r="115" spans="1:15" x14ac:dyDescent="0.2">
      <c r="A115" s="114"/>
      <c r="B115" s="115"/>
      <c r="C115" s="5"/>
      <c r="D115" s="5"/>
      <c r="E115" s="19">
        <f t="shared" si="19"/>
        <v>0</v>
      </c>
      <c r="F115" s="19"/>
      <c r="G115" s="19"/>
      <c r="H115" s="19"/>
      <c r="I115" s="19"/>
      <c r="J115" s="19"/>
      <c r="K115" s="19"/>
    </row>
    <row r="116" spans="1:15" x14ac:dyDescent="0.2">
      <c r="A116" s="114"/>
      <c r="B116" s="115"/>
      <c r="C116" s="5"/>
      <c r="D116" s="5"/>
      <c r="E116" s="19">
        <f t="shared" si="19"/>
        <v>0</v>
      </c>
      <c r="F116" s="19"/>
      <c r="G116" s="19"/>
      <c r="H116" s="19"/>
      <c r="I116" s="19"/>
      <c r="J116" s="19"/>
      <c r="K116" s="19"/>
    </row>
    <row r="117" spans="1:15" x14ac:dyDescent="0.2">
      <c r="A117" s="114"/>
      <c r="B117" s="115"/>
      <c r="C117" s="5"/>
      <c r="D117" s="5"/>
      <c r="E117" s="19">
        <f t="shared" si="19"/>
        <v>0</v>
      </c>
      <c r="F117" s="19"/>
      <c r="G117" s="19"/>
      <c r="H117" s="19"/>
      <c r="I117" s="19"/>
      <c r="J117" s="19"/>
      <c r="K117" s="19"/>
    </row>
    <row r="118" spans="1:15" x14ac:dyDescent="0.2">
      <c r="A118" s="114"/>
      <c r="B118" s="115"/>
      <c r="C118" s="5"/>
      <c r="D118" s="5"/>
      <c r="E118" s="19">
        <f t="shared" si="19"/>
        <v>0</v>
      </c>
      <c r="F118" s="19"/>
      <c r="G118" s="19"/>
      <c r="H118" s="19"/>
      <c r="I118" s="19"/>
      <c r="J118" s="19"/>
      <c r="K118" s="19"/>
    </row>
    <row r="119" spans="1:15" x14ac:dyDescent="0.2">
      <c r="A119" s="114"/>
      <c r="B119" s="115"/>
      <c r="C119" s="5"/>
      <c r="D119" s="5"/>
      <c r="E119" s="19">
        <f t="shared" si="19"/>
        <v>0</v>
      </c>
      <c r="F119" s="19"/>
      <c r="G119" s="19"/>
      <c r="H119" s="19"/>
      <c r="I119" s="19"/>
      <c r="J119" s="19"/>
      <c r="K119" s="19"/>
    </row>
    <row r="120" spans="1:15" x14ac:dyDescent="0.2">
      <c r="A120" s="114"/>
      <c r="B120" s="115"/>
      <c r="C120" s="5"/>
      <c r="D120" s="5"/>
      <c r="E120" s="19">
        <f t="shared" si="19"/>
        <v>0</v>
      </c>
      <c r="F120" s="19"/>
      <c r="G120" s="19"/>
      <c r="H120" s="19"/>
      <c r="I120" s="19"/>
      <c r="J120" s="19"/>
      <c r="K120" s="19"/>
    </row>
    <row r="121" spans="1:15" x14ac:dyDescent="0.2">
      <c r="A121" s="114"/>
      <c r="B121" s="115"/>
      <c r="C121" s="5"/>
      <c r="D121" s="5"/>
      <c r="E121" s="19">
        <f t="shared" si="19"/>
        <v>0</v>
      </c>
      <c r="F121" s="19"/>
      <c r="G121" s="19"/>
      <c r="H121" s="19"/>
      <c r="I121" s="19"/>
      <c r="J121" s="19"/>
      <c r="K121" s="19"/>
    </row>
    <row r="122" spans="1:15" x14ac:dyDescent="0.2">
      <c r="A122" s="114"/>
      <c r="B122" s="115"/>
      <c r="C122" s="5"/>
      <c r="D122" s="5"/>
      <c r="E122" s="19">
        <f t="shared" si="19"/>
        <v>0</v>
      </c>
      <c r="F122" s="19"/>
      <c r="G122" s="19"/>
      <c r="H122" s="19"/>
      <c r="I122" s="19"/>
      <c r="J122" s="19"/>
      <c r="K122" s="19"/>
    </row>
    <row r="123" spans="1:15" x14ac:dyDescent="0.2">
      <c r="A123" s="114"/>
      <c r="B123" s="115"/>
      <c r="C123" s="5"/>
      <c r="D123" s="5"/>
      <c r="E123" s="19">
        <f t="shared" si="19"/>
        <v>0</v>
      </c>
      <c r="F123" s="19"/>
      <c r="G123" s="19"/>
      <c r="H123" s="19"/>
      <c r="I123" s="19"/>
      <c r="J123" s="19"/>
      <c r="K123" s="19"/>
    </row>
    <row r="124" spans="1:15" x14ac:dyDescent="0.2">
      <c r="A124" s="114"/>
      <c r="B124" s="115"/>
      <c r="C124" s="5"/>
      <c r="D124" s="5"/>
      <c r="E124" s="19">
        <f t="shared" si="19"/>
        <v>0</v>
      </c>
      <c r="F124" s="19"/>
      <c r="G124" s="19"/>
      <c r="H124" s="19"/>
      <c r="I124" s="19"/>
      <c r="J124" s="19"/>
      <c r="K124" s="19"/>
    </row>
    <row r="125" spans="1:15" x14ac:dyDescent="0.2">
      <c r="A125" s="114"/>
      <c r="B125" s="115"/>
      <c r="C125" s="5"/>
      <c r="D125" s="5"/>
      <c r="E125" s="19">
        <f t="shared" si="19"/>
        <v>0</v>
      </c>
      <c r="F125" s="19"/>
      <c r="G125" s="19"/>
      <c r="H125" s="19"/>
      <c r="I125" s="19"/>
      <c r="J125" s="19"/>
      <c r="K125" s="19"/>
    </row>
    <row r="126" spans="1:15" x14ac:dyDescent="0.2">
      <c r="A126" s="114"/>
      <c r="B126" s="115"/>
      <c r="C126" s="5"/>
      <c r="D126" s="5"/>
      <c r="E126" s="19">
        <f t="shared" si="19"/>
        <v>0</v>
      </c>
      <c r="F126" s="19"/>
      <c r="G126" s="19"/>
      <c r="H126" s="19"/>
      <c r="I126" s="19"/>
      <c r="J126" s="19"/>
      <c r="K126" s="19"/>
    </row>
    <row r="127" spans="1:15" ht="39" customHeight="1" x14ac:dyDescent="0.2">
      <c r="A127" s="51" t="s">
        <v>265</v>
      </c>
      <c r="B127" s="111" t="s">
        <v>268</v>
      </c>
      <c r="C127" s="112"/>
      <c r="D127" s="113"/>
      <c r="E127" s="53">
        <f>SUM(F127:K127)</f>
        <v>0</v>
      </c>
      <c r="F127" s="53">
        <f>SUM(F129:F142)</f>
        <v>0</v>
      </c>
      <c r="G127" s="53">
        <f t="shared" ref="G127:K127" si="20">SUM(G129:G142)</f>
        <v>0</v>
      </c>
      <c r="H127" s="53">
        <f t="shared" si="20"/>
        <v>0</v>
      </c>
      <c r="I127" s="53">
        <f t="shared" si="20"/>
        <v>0</v>
      </c>
      <c r="J127" s="53">
        <f t="shared" si="20"/>
        <v>0</v>
      </c>
      <c r="K127" s="53">
        <f t="shared" si="20"/>
        <v>0</v>
      </c>
      <c r="M127" s="61">
        <f>мун.задание!E46-Обоснования!F127</f>
        <v>0</v>
      </c>
      <c r="N127" s="61">
        <f>целевые!E46-Обоснования!G127</f>
        <v>0</v>
      </c>
      <c r="O127" s="61">
        <f>внебюджет!E46-Обоснования!J127</f>
        <v>0</v>
      </c>
    </row>
    <row r="128" spans="1:15" ht="25.5" x14ac:dyDescent="0.2">
      <c r="A128" s="119" t="s">
        <v>238</v>
      </c>
      <c r="B128" s="120"/>
      <c r="C128" s="69" t="s">
        <v>354</v>
      </c>
      <c r="D128" s="69" t="s">
        <v>352</v>
      </c>
      <c r="E128" s="70" t="s">
        <v>56</v>
      </c>
      <c r="F128" s="70" t="s">
        <v>56</v>
      </c>
      <c r="G128" s="70" t="s">
        <v>56</v>
      </c>
      <c r="H128" s="70" t="s">
        <v>56</v>
      </c>
      <c r="I128" s="70" t="s">
        <v>56</v>
      </c>
      <c r="J128" s="70" t="s">
        <v>56</v>
      </c>
      <c r="K128" s="70" t="s">
        <v>56</v>
      </c>
    </row>
    <row r="129" spans="1:15" x14ac:dyDescent="0.2">
      <c r="A129" s="114"/>
      <c r="B129" s="115"/>
      <c r="C129" s="5"/>
      <c r="D129" s="5"/>
      <c r="E129" s="19">
        <f t="shared" ref="E129:E142" si="21">SUM(F129:K129)</f>
        <v>0</v>
      </c>
      <c r="F129" s="19"/>
      <c r="G129" s="19"/>
      <c r="H129" s="19"/>
      <c r="I129" s="19"/>
      <c r="J129" s="19"/>
      <c r="K129" s="19"/>
    </row>
    <row r="130" spans="1:15" x14ac:dyDescent="0.2">
      <c r="A130" s="114"/>
      <c r="B130" s="115"/>
      <c r="C130" s="5"/>
      <c r="D130" s="5"/>
      <c r="E130" s="19">
        <f t="shared" si="21"/>
        <v>0</v>
      </c>
      <c r="F130" s="19"/>
      <c r="G130" s="19"/>
      <c r="H130" s="19"/>
      <c r="I130" s="19"/>
      <c r="J130" s="19"/>
      <c r="K130" s="19"/>
    </row>
    <row r="131" spans="1:15" x14ac:dyDescent="0.2">
      <c r="A131" s="114"/>
      <c r="B131" s="115"/>
      <c r="C131" s="5"/>
      <c r="D131" s="5"/>
      <c r="E131" s="19">
        <f t="shared" si="21"/>
        <v>0</v>
      </c>
      <c r="F131" s="19"/>
      <c r="G131" s="19"/>
      <c r="H131" s="19"/>
      <c r="I131" s="19"/>
      <c r="J131" s="19"/>
      <c r="K131" s="19"/>
    </row>
    <row r="132" spans="1:15" x14ac:dyDescent="0.2">
      <c r="A132" s="114"/>
      <c r="B132" s="115"/>
      <c r="C132" s="5"/>
      <c r="D132" s="5"/>
      <c r="E132" s="19">
        <f t="shared" si="21"/>
        <v>0</v>
      </c>
      <c r="F132" s="19"/>
      <c r="G132" s="19"/>
      <c r="H132" s="19"/>
      <c r="I132" s="19"/>
      <c r="J132" s="19"/>
      <c r="K132" s="19"/>
    </row>
    <row r="133" spans="1:15" x14ac:dyDescent="0.2">
      <c r="A133" s="114"/>
      <c r="B133" s="115"/>
      <c r="C133" s="5"/>
      <c r="D133" s="5"/>
      <c r="E133" s="19">
        <f t="shared" si="21"/>
        <v>0</v>
      </c>
      <c r="F133" s="19"/>
      <c r="G133" s="19"/>
      <c r="H133" s="19"/>
      <c r="I133" s="19"/>
      <c r="J133" s="19"/>
      <c r="K133" s="19"/>
    </row>
    <row r="134" spans="1:15" x14ac:dyDescent="0.2">
      <c r="A134" s="114"/>
      <c r="B134" s="115"/>
      <c r="C134" s="5"/>
      <c r="D134" s="5"/>
      <c r="E134" s="19">
        <f t="shared" si="21"/>
        <v>0</v>
      </c>
      <c r="F134" s="19"/>
      <c r="G134" s="19"/>
      <c r="H134" s="19"/>
      <c r="I134" s="19"/>
      <c r="J134" s="19"/>
      <c r="K134" s="19"/>
    </row>
    <row r="135" spans="1:15" x14ac:dyDescent="0.2">
      <c r="A135" s="114"/>
      <c r="B135" s="115"/>
      <c r="C135" s="5"/>
      <c r="D135" s="5"/>
      <c r="E135" s="19">
        <f t="shared" si="21"/>
        <v>0</v>
      </c>
      <c r="F135" s="19"/>
      <c r="G135" s="19"/>
      <c r="H135" s="19"/>
      <c r="I135" s="19"/>
      <c r="J135" s="19"/>
      <c r="K135" s="19"/>
    </row>
    <row r="136" spans="1:15" x14ac:dyDescent="0.2">
      <c r="A136" s="114"/>
      <c r="B136" s="115"/>
      <c r="C136" s="5"/>
      <c r="D136" s="5"/>
      <c r="E136" s="19">
        <f t="shared" si="21"/>
        <v>0</v>
      </c>
      <c r="F136" s="19"/>
      <c r="G136" s="19"/>
      <c r="H136" s="19"/>
      <c r="I136" s="19"/>
      <c r="J136" s="19"/>
      <c r="K136" s="19"/>
    </row>
    <row r="137" spans="1:15" x14ac:dyDescent="0.2">
      <c r="A137" s="114"/>
      <c r="B137" s="115"/>
      <c r="C137" s="5"/>
      <c r="D137" s="5"/>
      <c r="E137" s="19">
        <f t="shared" si="21"/>
        <v>0</v>
      </c>
      <c r="F137" s="19"/>
      <c r="G137" s="19"/>
      <c r="H137" s="19"/>
      <c r="I137" s="19"/>
      <c r="J137" s="19"/>
      <c r="K137" s="19"/>
    </row>
    <row r="138" spans="1:15" x14ac:dyDescent="0.2">
      <c r="A138" s="114"/>
      <c r="B138" s="115"/>
      <c r="C138" s="5"/>
      <c r="D138" s="5"/>
      <c r="E138" s="19">
        <f t="shared" si="21"/>
        <v>0</v>
      </c>
      <c r="F138" s="19"/>
      <c r="G138" s="19"/>
      <c r="H138" s="19"/>
      <c r="I138" s="19"/>
      <c r="J138" s="19"/>
      <c r="K138" s="19"/>
    </row>
    <row r="139" spans="1:15" x14ac:dyDescent="0.2">
      <c r="A139" s="114"/>
      <c r="B139" s="115"/>
      <c r="C139" s="5"/>
      <c r="D139" s="5"/>
      <c r="E139" s="19">
        <f t="shared" si="21"/>
        <v>0</v>
      </c>
      <c r="F139" s="19"/>
      <c r="G139" s="19"/>
      <c r="H139" s="19"/>
      <c r="I139" s="19"/>
      <c r="J139" s="19"/>
      <c r="K139" s="19"/>
    </row>
    <row r="140" spans="1:15" x14ac:dyDescent="0.2">
      <c r="A140" s="114"/>
      <c r="B140" s="115"/>
      <c r="C140" s="5"/>
      <c r="D140" s="5"/>
      <c r="E140" s="19">
        <f t="shared" si="21"/>
        <v>0</v>
      </c>
      <c r="F140" s="19"/>
      <c r="G140" s="19"/>
      <c r="H140" s="19"/>
      <c r="I140" s="19"/>
      <c r="J140" s="19"/>
      <c r="K140" s="19"/>
    </row>
    <row r="141" spans="1:15" x14ac:dyDescent="0.2">
      <c r="A141" s="114"/>
      <c r="B141" s="115"/>
      <c r="C141" s="5"/>
      <c r="D141" s="5"/>
      <c r="E141" s="19">
        <f t="shared" si="21"/>
        <v>0</v>
      </c>
      <c r="F141" s="19"/>
      <c r="G141" s="19"/>
      <c r="H141" s="19"/>
      <c r="I141" s="19"/>
      <c r="J141" s="19"/>
      <c r="K141" s="19"/>
    </row>
    <row r="142" spans="1:15" x14ac:dyDescent="0.2">
      <c r="A142" s="114"/>
      <c r="B142" s="115"/>
      <c r="C142" s="5"/>
      <c r="D142" s="5"/>
      <c r="E142" s="19">
        <f t="shared" si="21"/>
        <v>0</v>
      </c>
      <c r="F142" s="19"/>
      <c r="G142" s="19"/>
      <c r="H142" s="19"/>
      <c r="I142" s="19"/>
      <c r="J142" s="19"/>
      <c r="K142" s="19"/>
    </row>
    <row r="143" spans="1:15" ht="27" customHeight="1" x14ac:dyDescent="0.2">
      <c r="A143" s="51" t="s">
        <v>266</v>
      </c>
      <c r="B143" s="111" t="s">
        <v>296</v>
      </c>
      <c r="C143" s="112"/>
      <c r="D143" s="113"/>
      <c r="E143" s="53">
        <f>SUM(F143:K143)</f>
        <v>245868.65999999997</v>
      </c>
      <c r="F143" s="53">
        <f>SUM(F145:F158)</f>
        <v>243588.3</v>
      </c>
      <c r="G143" s="53">
        <f t="shared" ref="G143:K143" si="22">SUM(G145:G158)</f>
        <v>0</v>
      </c>
      <c r="H143" s="53">
        <f t="shared" si="22"/>
        <v>0</v>
      </c>
      <c r="I143" s="53">
        <f t="shared" si="22"/>
        <v>0</v>
      </c>
      <c r="J143" s="53">
        <f t="shared" si="22"/>
        <v>2280.36</v>
      </c>
      <c r="K143" s="53">
        <f t="shared" si="22"/>
        <v>0</v>
      </c>
      <c r="M143" s="61">
        <f>мун.задание!E47-Обоснования!F143</f>
        <v>0</v>
      </c>
      <c r="N143" s="61">
        <f>целевые!E47-Обоснования!G143</f>
        <v>0</v>
      </c>
      <c r="O143" s="61">
        <f>внебюджет!E47-Обоснования!J143</f>
        <v>0</v>
      </c>
    </row>
    <row r="144" spans="1:15" x14ac:dyDescent="0.2">
      <c r="A144" s="99" t="s">
        <v>238</v>
      </c>
      <c r="B144" s="100"/>
      <c r="C144" s="68" t="s">
        <v>348</v>
      </c>
      <c r="D144" s="69" t="s">
        <v>350</v>
      </c>
      <c r="E144" s="67" t="s">
        <v>56</v>
      </c>
      <c r="F144" s="67" t="s">
        <v>56</v>
      </c>
      <c r="G144" s="67" t="s">
        <v>56</v>
      </c>
      <c r="H144" s="67" t="s">
        <v>56</v>
      </c>
      <c r="I144" s="67" t="s">
        <v>56</v>
      </c>
      <c r="J144" s="67" t="s">
        <v>56</v>
      </c>
      <c r="K144" s="67" t="s">
        <v>56</v>
      </c>
    </row>
    <row r="145" spans="1:11" x14ac:dyDescent="0.2">
      <c r="A145" s="121" t="s">
        <v>388</v>
      </c>
      <c r="B145" s="122"/>
      <c r="C145" s="5" t="s">
        <v>56</v>
      </c>
      <c r="D145" s="5" t="s">
        <v>56</v>
      </c>
      <c r="E145" s="19">
        <f t="shared" ref="E145:E158" si="23">SUM(F145:K145)</f>
        <v>0</v>
      </c>
      <c r="F145" s="19">
        <v>0</v>
      </c>
      <c r="G145" s="19"/>
      <c r="H145" s="19"/>
      <c r="I145" s="19"/>
      <c r="J145" s="19"/>
      <c r="K145" s="19"/>
    </row>
    <row r="146" spans="1:11" x14ac:dyDescent="0.2">
      <c r="A146" s="121" t="s">
        <v>389</v>
      </c>
      <c r="B146" s="122"/>
      <c r="C146" s="5" t="s">
        <v>56</v>
      </c>
      <c r="D146" s="5" t="s">
        <v>56</v>
      </c>
      <c r="E146" s="19">
        <f t="shared" si="23"/>
        <v>245868.65999999997</v>
      </c>
      <c r="F146" s="19">
        <v>243588.3</v>
      </c>
      <c r="G146" s="19"/>
      <c r="H146" s="19"/>
      <c r="I146" s="19"/>
      <c r="J146" s="19">
        <v>2280.36</v>
      </c>
      <c r="K146" s="19"/>
    </row>
    <row r="147" spans="1:11" x14ac:dyDescent="0.2">
      <c r="A147" s="114"/>
      <c r="B147" s="115"/>
      <c r="C147" s="5"/>
      <c r="D147" s="5"/>
      <c r="E147" s="19">
        <f t="shared" si="23"/>
        <v>0</v>
      </c>
      <c r="F147" s="19"/>
      <c r="G147" s="19"/>
      <c r="H147" s="19"/>
      <c r="I147" s="19"/>
      <c r="J147" s="19"/>
      <c r="K147" s="19"/>
    </row>
    <row r="148" spans="1:11" x14ac:dyDescent="0.2">
      <c r="A148" s="114"/>
      <c r="B148" s="115"/>
      <c r="C148" s="5"/>
      <c r="D148" s="5"/>
      <c r="E148" s="19">
        <f t="shared" si="23"/>
        <v>0</v>
      </c>
      <c r="F148" s="19"/>
      <c r="G148" s="19"/>
      <c r="H148" s="19"/>
      <c r="I148" s="19"/>
      <c r="J148" s="19"/>
      <c r="K148" s="19"/>
    </row>
    <row r="149" spans="1:11" x14ac:dyDescent="0.2">
      <c r="A149" s="114"/>
      <c r="B149" s="115"/>
      <c r="C149" s="5"/>
      <c r="D149" s="5"/>
      <c r="E149" s="19">
        <f t="shared" si="23"/>
        <v>0</v>
      </c>
      <c r="F149" s="19"/>
      <c r="G149" s="19"/>
      <c r="H149" s="19"/>
      <c r="I149" s="19"/>
      <c r="J149" s="19"/>
      <c r="K149" s="19"/>
    </row>
    <row r="150" spans="1:11" x14ac:dyDescent="0.2">
      <c r="A150" s="114"/>
      <c r="B150" s="115"/>
      <c r="C150" s="5"/>
      <c r="D150" s="5"/>
      <c r="E150" s="19">
        <f t="shared" si="23"/>
        <v>0</v>
      </c>
      <c r="F150" s="19"/>
      <c r="G150" s="19"/>
      <c r="H150" s="19"/>
      <c r="I150" s="19"/>
      <c r="J150" s="19"/>
      <c r="K150" s="19"/>
    </row>
    <row r="151" spans="1:11" x14ac:dyDescent="0.2">
      <c r="A151" s="114"/>
      <c r="B151" s="115"/>
      <c r="C151" s="5"/>
      <c r="D151" s="5"/>
      <c r="E151" s="19">
        <f t="shared" si="23"/>
        <v>0</v>
      </c>
      <c r="F151" s="19"/>
      <c r="G151" s="19"/>
      <c r="H151" s="19"/>
      <c r="I151" s="19"/>
      <c r="J151" s="19"/>
      <c r="K151" s="19"/>
    </row>
    <row r="152" spans="1:11" x14ac:dyDescent="0.2">
      <c r="A152" s="114"/>
      <c r="B152" s="115"/>
      <c r="C152" s="5"/>
      <c r="D152" s="5"/>
      <c r="E152" s="19">
        <f t="shared" si="23"/>
        <v>0</v>
      </c>
      <c r="F152" s="19"/>
      <c r="G152" s="19"/>
      <c r="H152" s="19"/>
      <c r="I152" s="19"/>
      <c r="J152" s="19"/>
      <c r="K152" s="19"/>
    </row>
    <row r="153" spans="1:11" x14ac:dyDescent="0.2">
      <c r="A153" s="114"/>
      <c r="B153" s="115"/>
      <c r="C153" s="5"/>
      <c r="D153" s="5"/>
      <c r="E153" s="19">
        <f t="shared" si="23"/>
        <v>0</v>
      </c>
      <c r="F153" s="19"/>
      <c r="G153" s="19"/>
      <c r="H153" s="19"/>
      <c r="I153" s="19"/>
      <c r="J153" s="19"/>
      <c r="K153" s="19"/>
    </row>
    <row r="154" spans="1:11" x14ac:dyDescent="0.2">
      <c r="A154" s="114"/>
      <c r="B154" s="115"/>
      <c r="C154" s="5"/>
      <c r="D154" s="5"/>
      <c r="E154" s="19">
        <f t="shared" si="23"/>
        <v>0</v>
      </c>
      <c r="F154" s="19"/>
      <c r="G154" s="19"/>
      <c r="H154" s="19"/>
      <c r="I154" s="19"/>
      <c r="J154" s="19"/>
      <c r="K154" s="19"/>
    </row>
    <row r="155" spans="1:11" x14ac:dyDescent="0.2">
      <c r="A155" s="114"/>
      <c r="B155" s="115"/>
      <c r="C155" s="5"/>
      <c r="D155" s="5"/>
      <c r="E155" s="19">
        <f t="shared" si="23"/>
        <v>0</v>
      </c>
      <c r="F155" s="19"/>
      <c r="G155" s="19"/>
      <c r="H155" s="19"/>
      <c r="I155" s="19"/>
      <c r="J155" s="19"/>
      <c r="K155" s="19"/>
    </row>
    <row r="156" spans="1:11" x14ac:dyDescent="0.2">
      <c r="A156" s="114"/>
      <c r="B156" s="115"/>
      <c r="C156" s="5"/>
      <c r="D156" s="5"/>
      <c r="E156" s="19">
        <f t="shared" si="23"/>
        <v>0</v>
      </c>
      <c r="F156" s="19"/>
      <c r="G156" s="19"/>
      <c r="H156" s="19"/>
      <c r="I156" s="19"/>
      <c r="J156" s="19"/>
      <c r="K156" s="19"/>
    </row>
    <row r="157" spans="1:11" x14ac:dyDescent="0.2">
      <c r="A157" s="114"/>
      <c r="B157" s="115"/>
      <c r="C157" s="5"/>
      <c r="D157" s="5"/>
      <c r="E157" s="19">
        <f t="shared" si="23"/>
        <v>0</v>
      </c>
      <c r="F157" s="19"/>
      <c r="G157" s="19"/>
      <c r="H157" s="19"/>
      <c r="I157" s="19"/>
      <c r="J157" s="19"/>
      <c r="K157" s="19"/>
    </row>
    <row r="158" spans="1:11" x14ac:dyDescent="0.2">
      <c r="A158" s="114"/>
      <c r="B158" s="115"/>
      <c r="C158" s="5"/>
      <c r="D158" s="5"/>
      <c r="E158" s="19">
        <f t="shared" si="23"/>
        <v>0</v>
      </c>
      <c r="F158" s="19"/>
      <c r="G158" s="19"/>
      <c r="H158" s="19"/>
      <c r="I158" s="19"/>
      <c r="J158" s="19"/>
      <c r="K158" s="19"/>
    </row>
    <row r="160" spans="1:11" ht="24.75" customHeight="1" x14ac:dyDescent="0.2">
      <c r="A160" s="58" t="s">
        <v>269</v>
      </c>
      <c r="B160" s="118" t="s">
        <v>270</v>
      </c>
      <c r="C160" s="118"/>
      <c r="D160" s="118"/>
      <c r="E160" s="59">
        <f>E162+E165</f>
        <v>0</v>
      </c>
      <c r="F160" s="59">
        <f t="shared" ref="F160:K160" si="24">F162+F165</f>
        <v>0</v>
      </c>
      <c r="G160" s="59">
        <f t="shared" si="24"/>
        <v>0</v>
      </c>
      <c r="H160" s="59">
        <f t="shared" si="24"/>
        <v>0</v>
      </c>
      <c r="I160" s="59">
        <f t="shared" si="24"/>
        <v>0</v>
      </c>
      <c r="J160" s="59">
        <f t="shared" si="24"/>
        <v>0</v>
      </c>
      <c r="K160" s="59">
        <f t="shared" si="24"/>
        <v>0</v>
      </c>
    </row>
    <row r="162" spans="1:15" ht="25.5" customHeight="1" x14ac:dyDescent="0.2">
      <c r="A162" s="51" t="s">
        <v>271</v>
      </c>
      <c r="B162" s="111" t="s">
        <v>273</v>
      </c>
      <c r="C162" s="112"/>
      <c r="D162" s="113"/>
      <c r="E162" s="53">
        <f>SUM(F162:K162)</f>
        <v>0</v>
      </c>
      <c r="F162" s="53">
        <f t="shared" ref="F162:K162" si="25">SUM(F163:F164)</f>
        <v>0</v>
      </c>
      <c r="G162" s="53">
        <f t="shared" si="25"/>
        <v>0</v>
      </c>
      <c r="H162" s="53">
        <f t="shared" si="25"/>
        <v>0</v>
      </c>
      <c r="I162" s="53">
        <f t="shared" si="25"/>
        <v>0</v>
      </c>
      <c r="J162" s="53">
        <f t="shared" si="25"/>
        <v>0</v>
      </c>
      <c r="K162" s="53">
        <f t="shared" si="25"/>
        <v>0</v>
      </c>
      <c r="M162" s="61">
        <f>мун.задание!E50-Обоснования!F162</f>
        <v>0</v>
      </c>
      <c r="N162" s="61">
        <f>целевые!E50-Обоснования!G162</f>
        <v>0</v>
      </c>
      <c r="O162" s="61">
        <f>внебюджет!E50-Обоснования!J162</f>
        <v>0</v>
      </c>
    </row>
    <row r="163" spans="1:15" x14ac:dyDescent="0.2">
      <c r="A163" s="114"/>
      <c r="B163" s="129"/>
      <c r="C163" s="129"/>
      <c r="D163" s="115"/>
      <c r="E163" s="19">
        <f t="shared" ref="E163:E164" si="26">SUM(F163:K163)</f>
        <v>0</v>
      </c>
      <c r="F163" s="19"/>
      <c r="G163" s="19"/>
      <c r="H163" s="19"/>
      <c r="I163" s="19"/>
      <c r="J163" s="19"/>
      <c r="K163" s="19"/>
    </row>
    <row r="164" spans="1:15" x14ac:dyDescent="0.2">
      <c r="A164" s="114"/>
      <c r="B164" s="129"/>
      <c r="C164" s="129"/>
      <c r="D164" s="115"/>
      <c r="E164" s="19">
        <f t="shared" si="26"/>
        <v>0</v>
      </c>
      <c r="F164" s="19"/>
      <c r="G164" s="19"/>
      <c r="H164" s="19"/>
      <c r="I164" s="19"/>
      <c r="J164" s="19"/>
      <c r="K164" s="19"/>
    </row>
    <row r="165" spans="1:15" ht="25.5" customHeight="1" x14ac:dyDescent="0.2">
      <c r="A165" s="51" t="s">
        <v>272</v>
      </c>
      <c r="B165" s="111" t="s">
        <v>274</v>
      </c>
      <c r="C165" s="112"/>
      <c r="D165" s="113"/>
      <c r="E165" s="53">
        <f>SUM(F165:K165)</f>
        <v>0</v>
      </c>
      <c r="F165" s="53">
        <f t="shared" ref="F165:K165" si="27">SUM(F166:F167)</f>
        <v>0</v>
      </c>
      <c r="G165" s="53">
        <f t="shared" si="27"/>
        <v>0</v>
      </c>
      <c r="H165" s="53">
        <f t="shared" si="27"/>
        <v>0</v>
      </c>
      <c r="I165" s="53">
        <f t="shared" si="27"/>
        <v>0</v>
      </c>
      <c r="J165" s="53">
        <f t="shared" si="27"/>
        <v>0</v>
      </c>
      <c r="K165" s="53">
        <f t="shared" si="27"/>
        <v>0</v>
      </c>
      <c r="M165" s="61">
        <f>мун.задание!E51-Обоснования!F165</f>
        <v>0</v>
      </c>
      <c r="N165" s="61">
        <f>целевые!E51-Обоснования!G165</f>
        <v>0</v>
      </c>
      <c r="O165" s="61">
        <f>внебюджет!E51-Обоснования!J165</f>
        <v>0</v>
      </c>
    </row>
    <row r="166" spans="1:15" x14ac:dyDescent="0.2">
      <c r="A166" s="114"/>
      <c r="B166" s="129"/>
      <c r="C166" s="129"/>
      <c r="D166" s="115"/>
      <c r="E166" s="19">
        <f t="shared" ref="E166:E167" si="28">SUM(F166:K166)</f>
        <v>0</v>
      </c>
      <c r="F166" s="19"/>
      <c r="G166" s="19"/>
      <c r="H166" s="19"/>
      <c r="I166" s="19"/>
      <c r="J166" s="19"/>
      <c r="K166" s="19"/>
    </row>
    <row r="167" spans="1:15" x14ac:dyDescent="0.2">
      <c r="A167" s="114"/>
      <c r="B167" s="129"/>
      <c r="C167" s="129"/>
      <c r="D167" s="115"/>
      <c r="E167" s="19">
        <f t="shared" si="28"/>
        <v>0</v>
      </c>
      <c r="F167" s="19"/>
      <c r="G167" s="19"/>
      <c r="H167" s="19"/>
      <c r="I167" s="19"/>
      <c r="J167" s="19"/>
      <c r="K167" s="19"/>
    </row>
    <row r="169" spans="1:15" ht="24.75" customHeight="1" x14ac:dyDescent="0.2">
      <c r="A169" s="58" t="s">
        <v>275</v>
      </c>
      <c r="B169" s="118" t="s">
        <v>276</v>
      </c>
      <c r="C169" s="118"/>
      <c r="D169" s="118"/>
      <c r="E169" s="59">
        <f>E171</f>
        <v>0</v>
      </c>
      <c r="F169" s="59">
        <f t="shared" ref="F169:K169" si="29">F171</f>
        <v>0</v>
      </c>
      <c r="G169" s="59">
        <f t="shared" si="29"/>
        <v>0</v>
      </c>
      <c r="H169" s="59">
        <f t="shared" si="29"/>
        <v>0</v>
      </c>
      <c r="I169" s="59">
        <f t="shared" si="29"/>
        <v>0</v>
      </c>
      <c r="J169" s="59">
        <f t="shared" si="29"/>
        <v>0</v>
      </c>
      <c r="K169" s="59">
        <f t="shared" si="29"/>
        <v>0</v>
      </c>
    </row>
    <row r="171" spans="1:15" ht="40.5" customHeight="1" x14ac:dyDescent="0.2">
      <c r="A171" s="51" t="s">
        <v>277</v>
      </c>
      <c r="B171" s="111" t="s">
        <v>278</v>
      </c>
      <c r="C171" s="112"/>
      <c r="D171" s="113"/>
      <c r="E171" s="53">
        <f>SUM(F171:K171)</f>
        <v>0</v>
      </c>
      <c r="F171" s="53">
        <f t="shared" ref="F171:K171" si="30">SUM(F172:F173)</f>
        <v>0</v>
      </c>
      <c r="G171" s="53">
        <f t="shared" si="30"/>
        <v>0</v>
      </c>
      <c r="H171" s="53">
        <f t="shared" si="30"/>
        <v>0</v>
      </c>
      <c r="I171" s="53">
        <f t="shared" si="30"/>
        <v>0</v>
      </c>
      <c r="J171" s="53">
        <f t="shared" si="30"/>
        <v>0</v>
      </c>
      <c r="K171" s="53">
        <f t="shared" si="30"/>
        <v>0</v>
      </c>
      <c r="M171" s="61">
        <f>мун.задание!E53-Обоснования!F171</f>
        <v>0</v>
      </c>
      <c r="N171" s="61">
        <f>целевые!E53-Обоснования!G171</f>
        <v>0</v>
      </c>
      <c r="O171" s="61">
        <f>внебюджет!E53-Обоснования!J171</f>
        <v>0</v>
      </c>
    </row>
    <row r="172" spans="1:15" x14ac:dyDescent="0.2">
      <c r="A172" s="114"/>
      <c r="B172" s="129"/>
      <c r="C172" s="129"/>
      <c r="D172" s="115"/>
      <c r="E172" s="19">
        <f t="shared" ref="E172:E173" si="31">SUM(F172:K172)</f>
        <v>0</v>
      </c>
      <c r="F172" s="19"/>
      <c r="G172" s="19"/>
      <c r="H172" s="19"/>
      <c r="I172" s="19"/>
      <c r="J172" s="19"/>
      <c r="K172" s="19"/>
    </row>
    <row r="173" spans="1:15" x14ac:dyDescent="0.2">
      <c r="A173" s="114"/>
      <c r="B173" s="129"/>
      <c r="C173" s="129"/>
      <c r="D173" s="115"/>
      <c r="E173" s="19">
        <f t="shared" si="31"/>
        <v>0</v>
      </c>
      <c r="F173" s="19"/>
      <c r="G173" s="19"/>
      <c r="H173" s="19"/>
      <c r="I173" s="19"/>
      <c r="J173" s="19"/>
      <c r="K173" s="19"/>
    </row>
    <row r="175" spans="1:15" x14ac:dyDescent="0.2">
      <c r="A175" s="56" t="s">
        <v>279</v>
      </c>
      <c r="B175" s="118" t="s">
        <v>282</v>
      </c>
      <c r="C175" s="118"/>
      <c r="D175" s="118"/>
      <c r="E175" s="57">
        <f>E177+E180+E195+E206</f>
        <v>17653227.829999998</v>
      </c>
      <c r="F175" s="57">
        <f t="shared" ref="F175:K175" si="32">F177+F180+F195+F206</f>
        <v>10490700</v>
      </c>
      <c r="G175" s="57">
        <f t="shared" si="32"/>
        <v>1299514.28</v>
      </c>
      <c r="H175" s="57">
        <f t="shared" si="32"/>
        <v>0</v>
      </c>
      <c r="I175" s="57">
        <f t="shared" si="32"/>
        <v>0</v>
      </c>
      <c r="J175" s="57">
        <f t="shared" si="32"/>
        <v>5863013.5500000007</v>
      </c>
      <c r="K175" s="57">
        <f t="shared" si="32"/>
        <v>0</v>
      </c>
    </row>
    <row r="176" spans="1:15" x14ac:dyDescent="0.2">
      <c r="A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5" ht="25.5" customHeight="1" x14ac:dyDescent="0.2">
      <c r="A177" s="51" t="s">
        <v>280</v>
      </c>
      <c r="B177" s="111" t="s">
        <v>292</v>
      </c>
      <c r="C177" s="112"/>
      <c r="D177" s="113"/>
      <c r="E177" s="53">
        <f>SUM(F177:K177)</f>
        <v>0</v>
      </c>
      <c r="F177" s="53">
        <f>SUM(F178:F179)</f>
        <v>0</v>
      </c>
      <c r="G177" s="53">
        <f t="shared" ref="G177:K177" si="33">SUM(G178:G179)</f>
        <v>0</v>
      </c>
      <c r="H177" s="53">
        <f t="shared" si="33"/>
        <v>0</v>
      </c>
      <c r="I177" s="53">
        <f t="shared" si="33"/>
        <v>0</v>
      </c>
      <c r="J177" s="53">
        <f t="shared" si="33"/>
        <v>0</v>
      </c>
      <c r="K177" s="53">
        <f t="shared" si="33"/>
        <v>0</v>
      </c>
      <c r="M177" s="61">
        <f>мун.задание!E56-Обоснования!F177</f>
        <v>0</v>
      </c>
      <c r="N177" s="61">
        <f>целевые!E56-Обоснования!G177</f>
        <v>0</v>
      </c>
      <c r="O177" s="61">
        <f>внебюджет!E56-Обоснования!J177</f>
        <v>0</v>
      </c>
    </row>
    <row r="178" spans="1:15" x14ac:dyDescent="0.2">
      <c r="A178" s="114"/>
      <c r="B178" s="129"/>
      <c r="C178" s="129"/>
      <c r="D178" s="115"/>
      <c r="E178" s="19">
        <f t="shared" ref="E178:E179" si="34">SUM(F178:K178)</f>
        <v>0</v>
      </c>
      <c r="F178" s="19"/>
      <c r="G178" s="19"/>
      <c r="H178" s="19"/>
      <c r="I178" s="19"/>
      <c r="J178" s="19"/>
      <c r="K178" s="19"/>
    </row>
    <row r="179" spans="1:15" x14ac:dyDescent="0.2">
      <c r="A179" s="114"/>
      <c r="B179" s="129"/>
      <c r="C179" s="129"/>
      <c r="D179" s="115"/>
      <c r="E179" s="19">
        <f t="shared" si="34"/>
        <v>0</v>
      </c>
      <c r="F179" s="19"/>
      <c r="G179" s="19"/>
      <c r="H179" s="19"/>
      <c r="I179" s="19"/>
      <c r="J179" s="19"/>
      <c r="K179" s="19"/>
    </row>
    <row r="180" spans="1:15" ht="30" customHeight="1" x14ac:dyDescent="0.2">
      <c r="A180" s="51" t="s">
        <v>281</v>
      </c>
      <c r="B180" s="111" t="s">
        <v>297</v>
      </c>
      <c r="C180" s="112"/>
      <c r="D180" s="113"/>
      <c r="E180" s="53">
        <f>SUM(F180:K180)</f>
        <v>0</v>
      </c>
      <c r="F180" s="53">
        <f>SUM(F182:F194)</f>
        <v>0</v>
      </c>
      <c r="G180" s="53">
        <f t="shared" ref="G180:K180" si="35">SUM(G182:G194)</f>
        <v>0</v>
      </c>
      <c r="H180" s="53">
        <f t="shared" si="35"/>
        <v>0</v>
      </c>
      <c r="I180" s="53">
        <f t="shared" si="35"/>
        <v>0</v>
      </c>
      <c r="J180" s="53">
        <f t="shared" si="35"/>
        <v>0</v>
      </c>
      <c r="K180" s="53">
        <f t="shared" si="35"/>
        <v>0</v>
      </c>
      <c r="M180" s="61">
        <f>мун.задание!E57-Обоснования!F180</f>
        <v>0</v>
      </c>
      <c r="N180" s="61">
        <f>целевые!E57-Обоснования!G180</f>
        <v>0</v>
      </c>
      <c r="O180" s="61">
        <f>внебюджет!E57-Обоснования!J180</f>
        <v>0</v>
      </c>
    </row>
    <row r="181" spans="1:15" ht="25.5" x14ac:dyDescent="0.2">
      <c r="A181" s="99" t="s">
        <v>238</v>
      </c>
      <c r="B181" s="100"/>
      <c r="C181" s="68" t="s">
        <v>348</v>
      </c>
      <c r="D181" s="69" t="s">
        <v>361</v>
      </c>
      <c r="E181" s="67" t="s">
        <v>56</v>
      </c>
      <c r="F181" s="67" t="s">
        <v>56</v>
      </c>
      <c r="G181" s="67" t="s">
        <v>56</v>
      </c>
      <c r="H181" s="67" t="s">
        <v>56</v>
      </c>
      <c r="I181" s="67" t="s">
        <v>56</v>
      </c>
      <c r="J181" s="67" t="s">
        <v>56</v>
      </c>
      <c r="K181" s="67" t="s">
        <v>56</v>
      </c>
    </row>
    <row r="182" spans="1:15" x14ac:dyDescent="0.2">
      <c r="A182" s="114"/>
      <c r="B182" s="115"/>
      <c r="C182" s="5"/>
      <c r="D182" s="5"/>
      <c r="E182" s="19">
        <f t="shared" ref="E182:E194" si="36">SUM(F182:K182)</f>
        <v>0</v>
      </c>
      <c r="F182" s="19"/>
      <c r="G182" s="19"/>
      <c r="H182" s="19"/>
      <c r="I182" s="19"/>
      <c r="J182" s="19"/>
      <c r="K182" s="19"/>
    </row>
    <row r="183" spans="1:15" x14ac:dyDescent="0.2">
      <c r="A183" s="114"/>
      <c r="B183" s="115"/>
      <c r="C183" s="5"/>
      <c r="D183" s="5"/>
      <c r="E183" s="19">
        <f t="shared" si="36"/>
        <v>0</v>
      </c>
      <c r="F183" s="19"/>
      <c r="G183" s="19"/>
      <c r="H183" s="19"/>
      <c r="I183" s="19"/>
      <c r="J183" s="19"/>
      <c r="K183" s="19"/>
    </row>
    <row r="184" spans="1:15" x14ac:dyDescent="0.2">
      <c r="A184" s="114"/>
      <c r="B184" s="115"/>
      <c r="C184" s="5"/>
      <c r="D184" s="5"/>
      <c r="E184" s="19">
        <f t="shared" si="36"/>
        <v>0</v>
      </c>
      <c r="F184" s="19"/>
      <c r="G184" s="19"/>
      <c r="H184" s="19"/>
      <c r="I184" s="19"/>
      <c r="J184" s="19"/>
      <c r="K184" s="19"/>
    </row>
    <row r="185" spans="1:15" x14ac:dyDescent="0.2">
      <c r="A185" s="114"/>
      <c r="B185" s="115"/>
      <c r="C185" s="5"/>
      <c r="D185" s="5"/>
      <c r="E185" s="19">
        <f t="shared" si="36"/>
        <v>0</v>
      </c>
      <c r="F185" s="19"/>
      <c r="G185" s="19"/>
      <c r="H185" s="19"/>
      <c r="I185" s="19"/>
      <c r="J185" s="19"/>
      <c r="K185" s="19"/>
    </row>
    <row r="186" spans="1:15" x14ac:dyDescent="0.2">
      <c r="A186" s="114"/>
      <c r="B186" s="115"/>
      <c r="C186" s="5"/>
      <c r="D186" s="5"/>
      <c r="E186" s="19">
        <f t="shared" si="36"/>
        <v>0</v>
      </c>
      <c r="F186" s="19"/>
      <c r="G186" s="19"/>
      <c r="H186" s="19"/>
      <c r="I186" s="19"/>
      <c r="J186" s="19"/>
      <c r="K186" s="19"/>
    </row>
    <row r="187" spans="1:15" x14ac:dyDescent="0.2">
      <c r="A187" s="114"/>
      <c r="B187" s="115"/>
      <c r="C187" s="5"/>
      <c r="D187" s="5"/>
      <c r="E187" s="19">
        <f t="shared" si="36"/>
        <v>0</v>
      </c>
      <c r="F187" s="19"/>
      <c r="G187" s="19"/>
      <c r="H187" s="19"/>
      <c r="I187" s="19"/>
      <c r="J187" s="19"/>
      <c r="K187" s="19"/>
    </row>
    <row r="188" spans="1:15" x14ac:dyDescent="0.2">
      <c r="A188" s="114"/>
      <c r="B188" s="115"/>
      <c r="C188" s="5"/>
      <c r="D188" s="5"/>
      <c r="E188" s="19">
        <f t="shared" si="36"/>
        <v>0</v>
      </c>
      <c r="F188" s="19"/>
      <c r="G188" s="19"/>
      <c r="H188" s="19"/>
      <c r="I188" s="19"/>
      <c r="J188" s="19"/>
      <c r="K188" s="19"/>
    </row>
    <row r="189" spans="1:15" x14ac:dyDescent="0.2">
      <c r="A189" s="114"/>
      <c r="B189" s="115"/>
      <c r="C189" s="5"/>
      <c r="D189" s="5"/>
      <c r="E189" s="19">
        <f t="shared" si="36"/>
        <v>0</v>
      </c>
      <c r="F189" s="19"/>
      <c r="G189" s="19"/>
      <c r="H189" s="19"/>
      <c r="I189" s="19"/>
      <c r="J189" s="19"/>
      <c r="K189" s="19"/>
    </row>
    <row r="190" spans="1:15" x14ac:dyDescent="0.2">
      <c r="A190" s="114"/>
      <c r="B190" s="115"/>
      <c r="C190" s="5"/>
      <c r="D190" s="5"/>
      <c r="E190" s="19">
        <f t="shared" si="36"/>
        <v>0</v>
      </c>
      <c r="F190" s="19"/>
      <c r="G190" s="19"/>
      <c r="H190" s="19"/>
      <c r="I190" s="19"/>
      <c r="J190" s="19"/>
      <c r="K190" s="19"/>
    </row>
    <row r="191" spans="1:15" x14ac:dyDescent="0.2">
      <c r="A191" s="114"/>
      <c r="B191" s="115"/>
      <c r="C191" s="5"/>
      <c r="D191" s="5"/>
      <c r="E191" s="19">
        <f t="shared" si="36"/>
        <v>0</v>
      </c>
      <c r="F191" s="19"/>
      <c r="G191" s="19"/>
      <c r="H191" s="19"/>
      <c r="I191" s="19"/>
      <c r="J191" s="19"/>
      <c r="K191" s="19"/>
    </row>
    <row r="192" spans="1:15" x14ac:dyDescent="0.2">
      <c r="A192" s="114"/>
      <c r="B192" s="115"/>
      <c r="C192" s="5"/>
      <c r="D192" s="5"/>
      <c r="E192" s="19">
        <f t="shared" si="36"/>
        <v>0</v>
      </c>
      <c r="F192" s="19"/>
      <c r="G192" s="19"/>
      <c r="H192" s="19"/>
      <c r="I192" s="19"/>
      <c r="J192" s="19"/>
      <c r="K192" s="19"/>
    </row>
    <row r="193" spans="1:15" x14ac:dyDescent="0.2">
      <c r="A193" s="114"/>
      <c r="B193" s="115"/>
      <c r="C193" s="5"/>
      <c r="D193" s="5"/>
      <c r="E193" s="19">
        <f t="shared" si="36"/>
        <v>0</v>
      </c>
      <c r="F193" s="19"/>
      <c r="G193" s="19"/>
      <c r="H193" s="19"/>
      <c r="I193" s="19"/>
      <c r="J193" s="19"/>
      <c r="K193" s="19"/>
    </row>
    <row r="194" spans="1:15" x14ac:dyDescent="0.2">
      <c r="A194" s="114"/>
      <c r="B194" s="115"/>
      <c r="C194" s="5"/>
      <c r="D194" s="5"/>
      <c r="E194" s="19">
        <f t="shared" si="36"/>
        <v>0</v>
      </c>
      <c r="F194" s="19"/>
      <c r="G194" s="19"/>
      <c r="H194" s="19"/>
      <c r="I194" s="19"/>
      <c r="J194" s="19"/>
      <c r="K194" s="19"/>
    </row>
    <row r="195" spans="1:15" ht="28.5" customHeight="1" x14ac:dyDescent="0.2">
      <c r="A195" s="51" t="s">
        <v>283</v>
      </c>
      <c r="B195" s="111" t="s">
        <v>285</v>
      </c>
      <c r="C195" s="112"/>
      <c r="D195" s="113"/>
      <c r="E195" s="53">
        <f>SUM(F195:K195)</f>
        <v>2735000</v>
      </c>
      <c r="F195" s="53">
        <f>SUM(F197:F205)</f>
        <v>2695000</v>
      </c>
      <c r="G195" s="53">
        <f t="shared" ref="G195:K195" si="37">SUM(G197:G205)</f>
        <v>0</v>
      </c>
      <c r="H195" s="53">
        <f t="shared" si="37"/>
        <v>0</v>
      </c>
      <c r="I195" s="53">
        <f t="shared" si="37"/>
        <v>0</v>
      </c>
      <c r="J195" s="53">
        <f t="shared" si="37"/>
        <v>40000</v>
      </c>
      <c r="K195" s="53">
        <f t="shared" si="37"/>
        <v>0</v>
      </c>
      <c r="M195" s="61">
        <f>мун.задание!E59-Обоснования!F195</f>
        <v>0</v>
      </c>
      <c r="N195" s="61">
        <f>целевые!E59-Обоснования!G195</f>
        <v>0</v>
      </c>
      <c r="O195" s="61">
        <f>внебюджет!E59-Обоснования!J195</f>
        <v>0</v>
      </c>
    </row>
    <row r="196" spans="1:15" s="1" customFormat="1" ht="39" customHeight="1" x14ac:dyDescent="0.2">
      <c r="A196" s="119" t="s">
        <v>238</v>
      </c>
      <c r="B196" s="120"/>
      <c r="C196" s="9" t="s">
        <v>356</v>
      </c>
      <c r="D196" s="9" t="s">
        <v>355</v>
      </c>
      <c r="E196" s="70" t="s">
        <v>56</v>
      </c>
      <c r="F196" s="70" t="s">
        <v>56</v>
      </c>
      <c r="G196" s="70" t="s">
        <v>56</v>
      </c>
      <c r="H196" s="70" t="s">
        <v>56</v>
      </c>
      <c r="I196" s="70" t="s">
        <v>56</v>
      </c>
      <c r="J196" s="70" t="s">
        <v>56</v>
      </c>
      <c r="K196" s="70" t="s">
        <v>56</v>
      </c>
    </row>
    <row r="197" spans="1:15" x14ac:dyDescent="0.2">
      <c r="A197" s="121" t="s">
        <v>357</v>
      </c>
      <c r="B197" s="122"/>
      <c r="C197" s="5">
        <v>8.48</v>
      </c>
      <c r="D197" s="5">
        <f>ROUND(E197/C197,0)</f>
        <v>149764</v>
      </c>
      <c r="E197" s="19">
        <f t="shared" ref="E197:E205" si="38">SUM(F197:K197)</f>
        <v>1270000</v>
      </c>
      <c r="F197" s="19">
        <v>1250000</v>
      </c>
      <c r="G197" s="19"/>
      <c r="H197" s="19"/>
      <c r="I197" s="19"/>
      <c r="J197" s="19">
        <v>20000</v>
      </c>
      <c r="K197" s="19"/>
    </row>
    <row r="198" spans="1:15" x14ac:dyDescent="0.2">
      <c r="A198" s="121" t="s">
        <v>358</v>
      </c>
      <c r="B198" s="122"/>
      <c r="C198" s="5">
        <v>3153.04</v>
      </c>
      <c r="D198" s="5">
        <f>ROUND(E198/C198,0)</f>
        <v>387</v>
      </c>
      <c r="E198" s="19">
        <f t="shared" si="38"/>
        <v>1220000</v>
      </c>
      <c r="F198" s="19">
        <v>1200000</v>
      </c>
      <c r="G198" s="19"/>
      <c r="H198" s="19"/>
      <c r="I198" s="19"/>
      <c r="J198" s="19">
        <v>20000</v>
      </c>
      <c r="K198" s="19"/>
    </row>
    <row r="199" spans="1:15" x14ac:dyDescent="0.2">
      <c r="A199" s="121" t="s">
        <v>359</v>
      </c>
      <c r="B199" s="122"/>
      <c r="C199" s="5"/>
      <c r="D199" s="5" t="e">
        <f t="shared" ref="D199:D200" si="39">ROUND(E199/C199,0)</f>
        <v>#DIV/0!</v>
      </c>
      <c r="E199" s="19">
        <f t="shared" si="38"/>
        <v>0</v>
      </c>
      <c r="F199" s="19">
        <v>0</v>
      </c>
      <c r="G199" s="19"/>
      <c r="H199" s="19"/>
      <c r="I199" s="19"/>
      <c r="J199" s="19"/>
      <c r="K199" s="19"/>
    </row>
    <row r="200" spans="1:15" x14ac:dyDescent="0.2">
      <c r="A200" s="121" t="s">
        <v>360</v>
      </c>
      <c r="B200" s="122"/>
      <c r="C200" s="5">
        <v>3153.03</v>
      </c>
      <c r="D200" s="5">
        <f t="shared" si="39"/>
        <v>78</v>
      </c>
      <c r="E200" s="19">
        <f t="shared" si="38"/>
        <v>245000</v>
      </c>
      <c r="F200" s="19">
        <v>245000</v>
      </c>
      <c r="G200" s="19"/>
      <c r="H200" s="19"/>
      <c r="I200" s="19"/>
      <c r="J200" s="19"/>
      <c r="K200" s="19"/>
    </row>
    <row r="201" spans="1:15" x14ac:dyDescent="0.2">
      <c r="A201" s="114"/>
      <c r="B201" s="115"/>
      <c r="C201" s="5"/>
      <c r="D201" s="5"/>
      <c r="E201" s="19">
        <f t="shared" si="38"/>
        <v>0</v>
      </c>
      <c r="F201" s="19"/>
      <c r="G201" s="19"/>
      <c r="H201" s="19"/>
      <c r="I201" s="19"/>
      <c r="J201" s="19"/>
      <c r="K201" s="19"/>
    </row>
    <row r="202" spans="1:15" x14ac:dyDescent="0.2">
      <c r="A202" s="114"/>
      <c r="B202" s="115"/>
      <c r="C202" s="5"/>
      <c r="D202" s="5"/>
      <c r="E202" s="19">
        <f t="shared" si="38"/>
        <v>0</v>
      </c>
      <c r="F202" s="19"/>
      <c r="G202" s="19"/>
      <c r="H202" s="19"/>
      <c r="I202" s="19"/>
      <c r="J202" s="19"/>
      <c r="K202" s="19"/>
    </row>
    <row r="203" spans="1:15" x14ac:dyDescent="0.2">
      <c r="A203" s="114"/>
      <c r="B203" s="115"/>
      <c r="C203" s="5"/>
      <c r="D203" s="5"/>
      <c r="E203" s="19">
        <f t="shared" si="38"/>
        <v>0</v>
      </c>
      <c r="F203" s="19"/>
      <c r="G203" s="19"/>
      <c r="H203" s="19"/>
      <c r="I203" s="19"/>
      <c r="J203" s="19"/>
      <c r="K203" s="19"/>
    </row>
    <row r="204" spans="1:15" x14ac:dyDescent="0.2">
      <c r="A204" s="114"/>
      <c r="B204" s="115"/>
      <c r="C204" s="5"/>
      <c r="D204" s="5"/>
      <c r="E204" s="19">
        <f t="shared" si="38"/>
        <v>0</v>
      </c>
      <c r="F204" s="19"/>
      <c r="G204" s="19"/>
      <c r="H204" s="19"/>
      <c r="I204" s="19"/>
      <c r="J204" s="19"/>
      <c r="K204" s="19"/>
    </row>
    <row r="205" spans="1:15" x14ac:dyDescent="0.2">
      <c r="A205" s="114"/>
      <c r="B205" s="115"/>
      <c r="C205" s="5"/>
      <c r="D205" s="5"/>
      <c r="E205" s="19">
        <f t="shared" si="38"/>
        <v>0</v>
      </c>
      <c r="F205" s="19"/>
      <c r="G205" s="19"/>
      <c r="H205" s="19"/>
      <c r="I205" s="19"/>
      <c r="J205" s="19"/>
      <c r="K205" s="19"/>
    </row>
    <row r="206" spans="1:15" x14ac:dyDescent="0.2">
      <c r="A206" s="51" t="s">
        <v>284</v>
      </c>
      <c r="B206" s="111" t="s">
        <v>298</v>
      </c>
      <c r="C206" s="112"/>
      <c r="D206" s="113"/>
      <c r="E206" s="53">
        <f>SUM(F206:K206)</f>
        <v>14918227.83</v>
      </c>
      <c r="F206" s="53">
        <f>F207+F213+F219+F228+F245+F267+F284+F301</f>
        <v>7795700</v>
      </c>
      <c r="G206" s="53">
        <f t="shared" ref="G206:K206" si="40">G207+G213+G219+G228+G245+G267+G284+G301</f>
        <v>1299514.28</v>
      </c>
      <c r="H206" s="53">
        <f t="shared" si="40"/>
        <v>0</v>
      </c>
      <c r="I206" s="53">
        <f t="shared" si="40"/>
        <v>0</v>
      </c>
      <c r="J206" s="53">
        <f t="shared" si="40"/>
        <v>5823013.5500000007</v>
      </c>
      <c r="K206" s="53">
        <f t="shared" si="40"/>
        <v>0</v>
      </c>
      <c r="M206" s="61">
        <f>мун.задание!E58-Обоснования!F206</f>
        <v>0</v>
      </c>
      <c r="N206" s="61">
        <f>целевые!E58-Обоснования!G206</f>
        <v>0</v>
      </c>
      <c r="O206" s="61">
        <f>внебюджет!E58-Обоснования!J206</f>
        <v>0</v>
      </c>
    </row>
    <row r="207" spans="1:15" x14ac:dyDescent="0.2">
      <c r="A207" s="54" t="s">
        <v>299</v>
      </c>
      <c r="B207" s="124" t="s">
        <v>300</v>
      </c>
      <c r="C207" s="125"/>
      <c r="D207" s="126"/>
      <c r="E207" s="55">
        <f t="shared" ref="E207:E317" si="41">SUM(F207:K207)</f>
        <v>55000</v>
      </c>
      <c r="F207" s="55">
        <f>SUM(F209:F212)</f>
        <v>55000</v>
      </c>
      <c r="G207" s="55">
        <f t="shared" ref="G207:K207" si="42">SUM(G209:G212)</f>
        <v>0</v>
      </c>
      <c r="H207" s="55">
        <f t="shared" si="42"/>
        <v>0</v>
      </c>
      <c r="I207" s="55">
        <f t="shared" si="42"/>
        <v>0</v>
      </c>
      <c r="J207" s="55">
        <f t="shared" si="42"/>
        <v>0</v>
      </c>
      <c r="K207" s="55">
        <f t="shared" si="42"/>
        <v>0</v>
      </c>
    </row>
    <row r="208" spans="1:15" ht="25.5" x14ac:dyDescent="0.2">
      <c r="A208" s="127" t="s">
        <v>238</v>
      </c>
      <c r="B208" s="128"/>
      <c r="C208" s="71" t="s">
        <v>348</v>
      </c>
      <c r="D208" s="72" t="s">
        <v>361</v>
      </c>
      <c r="E208" s="73" t="s">
        <v>56</v>
      </c>
      <c r="F208" s="73" t="s">
        <v>56</v>
      </c>
      <c r="G208" s="73" t="s">
        <v>56</v>
      </c>
      <c r="H208" s="73" t="s">
        <v>56</v>
      </c>
      <c r="I208" s="73" t="s">
        <v>56</v>
      </c>
      <c r="J208" s="73" t="s">
        <v>56</v>
      </c>
      <c r="K208" s="73" t="s">
        <v>56</v>
      </c>
    </row>
    <row r="209" spans="1:11" x14ac:dyDescent="0.2">
      <c r="A209" s="121" t="s">
        <v>390</v>
      </c>
      <c r="B209" s="122"/>
      <c r="C209" s="5" t="s">
        <v>365</v>
      </c>
      <c r="D209" s="5">
        <v>1</v>
      </c>
      <c r="E209" s="19">
        <f t="shared" si="41"/>
        <v>55000</v>
      </c>
      <c r="F209" s="19">
        <v>55000</v>
      </c>
      <c r="G209" s="19"/>
      <c r="H209" s="19"/>
      <c r="I209" s="19"/>
      <c r="J209" s="19"/>
      <c r="K209" s="19"/>
    </row>
    <row r="210" spans="1:11" x14ac:dyDescent="0.2">
      <c r="A210" s="114"/>
      <c r="B210" s="115"/>
      <c r="C210" s="5"/>
      <c r="D210" s="5"/>
      <c r="E210" s="19">
        <f t="shared" si="41"/>
        <v>0</v>
      </c>
      <c r="F210" s="19"/>
      <c r="G210" s="19"/>
      <c r="H210" s="19"/>
      <c r="I210" s="19"/>
      <c r="J210" s="19"/>
      <c r="K210" s="19"/>
    </row>
    <row r="211" spans="1:11" x14ac:dyDescent="0.2">
      <c r="A211" s="114"/>
      <c r="B211" s="115"/>
      <c r="C211" s="5"/>
      <c r="D211" s="5"/>
      <c r="E211" s="19">
        <f t="shared" si="41"/>
        <v>0</v>
      </c>
      <c r="F211" s="19"/>
      <c r="G211" s="19"/>
      <c r="H211" s="19"/>
      <c r="I211" s="19"/>
      <c r="J211" s="19"/>
      <c r="K211" s="19"/>
    </row>
    <row r="212" spans="1:11" x14ac:dyDescent="0.2">
      <c r="A212" s="114"/>
      <c r="B212" s="115"/>
      <c r="C212" s="5"/>
      <c r="D212" s="5"/>
      <c r="E212" s="19">
        <f t="shared" si="41"/>
        <v>0</v>
      </c>
      <c r="F212" s="19"/>
      <c r="G212" s="19"/>
      <c r="H212" s="19"/>
      <c r="I212" s="19"/>
      <c r="J212" s="19"/>
      <c r="K212" s="19"/>
    </row>
    <row r="213" spans="1:11" x14ac:dyDescent="0.2">
      <c r="A213" s="54" t="s">
        <v>301</v>
      </c>
      <c r="B213" s="124" t="s">
        <v>302</v>
      </c>
      <c r="C213" s="125"/>
      <c r="D213" s="126"/>
      <c r="E213" s="55">
        <f t="shared" si="41"/>
        <v>0</v>
      </c>
      <c r="F213" s="55">
        <f>SUM(F215:F218)</f>
        <v>0</v>
      </c>
      <c r="G213" s="55">
        <f t="shared" ref="G213:K213" si="43">SUM(G215:G218)</f>
        <v>0</v>
      </c>
      <c r="H213" s="55">
        <f t="shared" si="43"/>
        <v>0</v>
      </c>
      <c r="I213" s="55">
        <f t="shared" si="43"/>
        <v>0</v>
      </c>
      <c r="J213" s="55">
        <f t="shared" si="43"/>
        <v>0</v>
      </c>
      <c r="K213" s="55">
        <f t="shared" si="43"/>
        <v>0</v>
      </c>
    </row>
    <row r="214" spans="1:11" ht="25.5" x14ac:dyDescent="0.2">
      <c r="A214" s="127" t="s">
        <v>238</v>
      </c>
      <c r="B214" s="128"/>
      <c r="C214" s="71" t="s">
        <v>348</v>
      </c>
      <c r="D214" s="72" t="s">
        <v>361</v>
      </c>
      <c r="E214" s="73" t="s">
        <v>56</v>
      </c>
      <c r="F214" s="73" t="s">
        <v>56</v>
      </c>
      <c r="G214" s="73" t="s">
        <v>56</v>
      </c>
      <c r="H214" s="73" t="s">
        <v>56</v>
      </c>
      <c r="I214" s="73" t="s">
        <v>56</v>
      </c>
      <c r="J214" s="73" t="s">
        <v>56</v>
      </c>
      <c r="K214" s="73" t="s">
        <v>56</v>
      </c>
    </row>
    <row r="215" spans="1:11" x14ac:dyDescent="0.2">
      <c r="A215" s="114"/>
      <c r="B215" s="115"/>
      <c r="C215" s="5"/>
      <c r="D215" s="5"/>
      <c r="E215" s="19">
        <f t="shared" si="41"/>
        <v>0</v>
      </c>
      <c r="F215" s="19"/>
      <c r="G215" s="19"/>
      <c r="H215" s="19"/>
      <c r="I215" s="19"/>
      <c r="J215" s="19"/>
      <c r="K215" s="19"/>
    </row>
    <row r="216" spans="1:11" x14ac:dyDescent="0.2">
      <c r="A216" s="114"/>
      <c r="B216" s="115"/>
      <c r="C216" s="5"/>
      <c r="D216" s="5"/>
      <c r="E216" s="19">
        <f t="shared" si="41"/>
        <v>0</v>
      </c>
      <c r="F216" s="19"/>
      <c r="G216" s="19"/>
      <c r="H216" s="19"/>
      <c r="I216" s="19"/>
      <c r="J216" s="19"/>
      <c r="K216" s="19"/>
    </row>
    <row r="217" spans="1:11" x14ac:dyDescent="0.2">
      <c r="A217" s="114"/>
      <c r="B217" s="115"/>
      <c r="C217" s="5"/>
      <c r="D217" s="5"/>
      <c r="E217" s="19">
        <f t="shared" si="41"/>
        <v>0</v>
      </c>
      <c r="F217" s="19"/>
      <c r="G217" s="19"/>
      <c r="H217" s="19"/>
      <c r="I217" s="19"/>
      <c r="J217" s="19"/>
      <c r="K217" s="19"/>
    </row>
    <row r="218" spans="1:11" x14ac:dyDescent="0.2">
      <c r="A218" s="114"/>
      <c r="B218" s="115"/>
      <c r="C218" s="5"/>
      <c r="D218" s="5"/>
      <c r="E218" s="19">
        <f t="shared" si="41"/>
        <v>0</v>
      </c>
      <c r="F218" s="19"/>
      <c r="G218" s="19"/>
      <c r="H218" s="19"/>
      <c r="I218" s="19"/>
      <c r="J218" s="19"/>
      <c r="K218" s="19"/>
    </row>
    <row r="219" spans="1:11" x14ac:dyDescent="0.2">
      <c r="A219" s="54" t="s">
        <v>303</v>
      </c>
      <c r="B219" s="124" t="s">
        <v>304</v>
      </c>
      <c r="C219" s="125"/>
      <c r="D219" s="126"/>
      <c r="E219" s="55">
        <f t="shared" si="41"/>
        <v>580000</v>
      </c>
      <c r="F219" s="55">
        <f>SUM(F221:F227)</f>
        <v>580000</v>
      </c>
      <c r="G219" s="55">
        <f t="shared" ref="G219:K219" si="44">SUM(G221:G227)</f>
        <v>0</v>
      </c>
      <c r="H219" s="55">
        <f t="shared" si="44"/>
        <v>0</v>
      </c>
      <c r="I219" s="55">
        <f t="shared" si="44"/>
        <v>0</v>
      </c>
      <c r="J219" s="55">
        <f t="shared" si="44"/>
        <v>0</v>
      </c>
      <c r="K219" s="55">
        <f t="shared" si="44"/>
        <v>0</v>
      </c>
    </row>
    <row r="220" spans="1:11" ht="38.25" x14ac:dyDescent="0.2">
      <c r="A220" s="139" t="s">
        <v>238</v>
      </c>
      <c r="B220" s="140"/>
      <c r="C220" s="74" t="s">
        <v>356</v>
      </c>
      <c r="D220" s="74" t="s">
        <v>355</v>
      </c>
      <c r="E220" s="75" t="s">
        <v>56</v>
      </c>
      <c r="F220" s="75" t="s">
        <v>56</v>
      </c>
      <c r="G220" s="75" t="s">
        <v>56</v>
      </c>
      <c r="H220" s="75" t="s">
        <v>56</v>
      </c>
      <c r="I220" s="75" t="s">
        <v>56</v>
      </c>
      <c r="J220" s="75" t="s">
        <v>56</v>
      </c>
      <c r="K220" s="75" t="s">
        <v>56</v>
      </c>
    </row>
    <row r="221" spans="1:11" x14ac:dyDescent="0.2">
      <c r="A221" s="121" t="s">
        <v>305</v>
      </c>
      <c r="B221" s="122"/>
      <c r="C221" s="5">
        <v>52.53</v>
      </c>
      <c r="D221" s="78">
        <f>ROUND(E221/C221,0)</f>
        <v>3331</v>
      </c>
      <c r="E221" s="19">
        <f t="shared" si="41"/>
        <v>175000</v>
      </c>
      <c r="F221" s="19">
        <v>175000</v>
      </c>
      <c r="G221" s="19"/>
      <c r="H221" s="19"/>
      <c r="I221" s="19"/>
      <c r="J221" s="19">
        <v>0</v>
      </c>
      <c r="K221" s="19"/>
    </row>
    <row r="222" spans="1:11" x14ac:dyDescent="0.2">
      <c r="A222" s="121" t="s">
        <v>306</v>
      </c>
      <c r="B222" s="122"/>
      <c r="C222" s="5">
        <v>58.29</v>
      </c>
      <c r="D222" s="78">
        <f>ROUND(E222/C222,0)</f>
        <v>4375</v>
      </c>
      <c r="E222" s="19">
        <f t="shared" si="41"/>
        <v>255000</v>
      </c>
      <c r="F222" s="19">
        <v>255000</v>
      </c>
      <c r="G222" s="19"/>
      <c r="H222" s="19"/>
      <c r="I222" s="19"/>
      <c r="J222" s="19">
        <v>0</v>
      </c>
      <c r="K222" s="19"/>
    </row>
    <row r="223" spans="1:11" x14ac:dyDescent="0.2">
      <c r="A223" s="121" t="s">
        <v>307</v>
      </c>
      <c r="B223" s="122"/>
      <c r="C223" s="5">
        <v>602.29999999999995</v>
      </c>
      <c r="D223" s="19">
        <f>ROUND(E223/C223,2)</f>
        <v>249.05</v>
      </c>
      <c r="E223" s="19">
        <f t="shared" si="41"/>
        <v>150000</v>
      </c>
      <c r="F223" s="19">
        <v>150000</v>
      </c>
      <c r="G223" s="19"/>
      <c r="H223" s="19"/>
      <c r="I223" s="19"/>
      <c r="J223" s="19"/>
      <c r="K223" s="19"/>
    </row>
    <row r="224" spans="1:11" x14ac:dyDescent="0.2">
      <c r="A224" s="121" t="s">
        <v>308</v>
      </c>
      <c r="B224" s="122"/>
      <c r="C224" s="5"/>
      <c r="D224" s="5"/>
      <c r="E224" s="19">
        <f t="shared" si="41"/>
        <v>0</v>
      </c>
      <c r="F224" s="19"/>
      <c r="G224" s="19"/>
      <c r="H224" s="19"/>
      <c r="I224" s="19"/>
      <c r="J224" s="19"/>
      <c r="K224" s="19"/>
    </row>
    <row r="225" spans="1:11" x14ac:dyDescent="0.2">
      <c r="A225" s="114"/>
      <c r="B225" s="115"/>
      <c r="C225" s="5"/>
      <c r="D225" s="5"/>
      <c r="E225" s="19">
        <f t="shared" si="41"/>
        <v>0</v>
      </c>
      <c r="F225" s="19"/>
      <c r="G225" s="19"/>
      <c r="H225" s="19"/>
      <c r="I225" s="19"/>
      <c r="J225" s="19"/>
      <c r="K225" s="19"/>
    </row>
    <row r="226" spans="1:11" x14ac:dyDescent="0.2">
      <c r="A226" s="114"/>
      <c r="B226" s="115"/>
      <c r="C226" s="5"/>
      <c r="D226" s="5"/>
      <c r="E226" s="19">
        <f t="shared" si="41"/>
        <v>0</v>
      </c>
      <c r="F226" s="19"/>
      <c r="G226" s="19"/>
      <c r="H226" s="19"/>
      <c r="I226" s="19"/>
      <c r="J226" s="19"/>
      <c r="K226" s="19"/>
    </row>
    <row r="227" spans="1:11" x14ac:dyDescent="0.2">
      <c r="A227" s="114"/>
      <c r="B227" s="115"/>
      <c r="C227" s="5"/>
      <c r="D227" s="5"/>
      <c r="E227" s="19">
        <f t="shared" si="41"/>
        <v>0</v>
      </c>
      <c r="F227" s="19"/>
      <c r="G227" s="19"/>
      <c r="H227" s="19"/>
      <c r="I227" s="19"/>
      <c r="J227" s="19"/>
      <c r="K227" s="19"/>
    </row>
    <row r="228" spans="1:11" x14ac:dyDescent="0.2">
      <c r="A228" s="54" t="s">
        <v>309</v>
      </c>
      <c r="B228" s="124" t="s">
        <v>310</v>
      </c>
      <c r="C228" s="125"/>
      <c r="D228" s="126"/>
      <c r="E228" s="55">
        <f t="shared" si="41"/>
        <v>593519.39</v>
      </c>
      <c r="F228" s="55">
        <f>SUM(F230:F244)</f>
        <v>225000</v>
      </c>
      <c r="G228" s="55">
        <f t="shared" ref="G228:K228" si="45">SUM(G230:G244)</f>
        <v>94063.08</v>
      </c>
      <c r="H228" s="55">
        <f t="shared" si="45"/>
        <v>0</v>
      </c>
      <c r="I228" s="55">
        <f t="shared" si="45"/>
        <v>0</v>
      </c>
      <c r="J228" s="55">
        <f t="shared" si="45"/>
        <v>274456.31</v>
      </c>
      <c r="K228" s="55">
        <f t="shared" si="45"/>
        <v>0</v>
      </c>
    </row>
    <row r="229" spans="1:11" ht="25.5" x14ac:dyDescent="0.2">
      <c r="A229" s="127" t="s">
        <v>238</v>
      </c>
      <c r="B229" s="128"/>
      <c r="C229" s="71" t="s">
        <v>348</v>
      </c>
      <c r="D229" s="72" t="s">
        <v>361</v>
      </c>
      <c r="E229" s="73" t="s">
        <v>56</v>
      </c>
      <c r="F229" s="73" t="s">
        <v>56</v>
      </c>
      <c r="G229" s="73" t="s">
        <v>56</v>
      </c>
      <c r="H229" s="73" t="s">
        <v>56</v>
      </c>
      <c r="I229" s="73" t="s">
        <v>56</v>
      </c>
      <c r="J229" s="73" t="s">
        <v>56</v>
      </c>
      <c r="K229" s="73" t="s">
        <v>56</v>
      </c>
    </row>
    <row r="230" spans="1:11" ht="66" customHeight="1" x14ac:dyDescent="0.2">
      <c r="A230" s="101" t="s">
        <v>366</v>
      </c>
      <c r="B230" s="102"/>
      <c r="C230" s="5" t="s">
        <v>365</v>
      </c>
      <c r="D230" s="5">
        <v>1</v>
      </c>
      <c r="E230" s="19">
        <f t="shared" si="41"/>
        <v>50000</v>
      </c>
      <c r="F230" s="19">
        <v>50000</v>
      </c>
      <c r="G230" s="19"/>
      <c r="H230" s="19"/>
      <c r="I230" s="19"/>
      <c r="J230" s="19"/>
      <c r="K230" s="19"/>
    </row>
    <row r="231" spans="1:11" ht="60.75" customHeight="1" x14ac:dyDescent="0.2">
      <c r="A231" s="101" t="s">
        <v>367</v>
      </c>
      <c r="B231" s="102"/>
      <c r="C231" s="5" t="s">
        <v>365</v>
      </c>
      <c r="D231" s="5">
        <v>4</v>
      </c>
      <c r="E231" s="19">
        <f t="shared" si="41"/>
        <v>24120</v>
      </c>
      <c r="F231" s="19"/>
      <c r="G231" s="19">
        <v>24120</v>
      </c>
      <c r="H231" s="19"/>
      <c r="I231" s="19"/>
      <c r="J231" s="19"/>
      <c r="K231" s="19"/>
    </row>
    <row r="232" spans="1:11" ht="154.5" customHeight="1" x14ac:dyDescent="0.2">
      <c r="A232" s="101" t="s">
        <v>368</v>
      </c>
      <c r="B232" s="102"/>
      <c r="C232" s="5" t="s">
        <v>365</v>
      </c>
      <c r="D232" s="5">
        <v>1</v>
      </c>
      <c r="E232" s="19">
        <f t="shared" si="41"/>
        <v>50443.08</v>
      </c>
      <c r="F232" s="19"/>
      <c r="G232" s="19">
        <v>50443.08</v>
      </c>
      <c r="H232" s="19"/>
      <c r="I232" s="19"/>
      <c r="J232" s="19"/>
      <c r="K232" s="19"/>
    </row>
    <row r="233" spans="1:11" ht="12.75" customHeight="1" x14ac:dyDescent="0.2">
      <c r="A233" s="116" t="s">
        <v>393</v>
      </c>
      <c r="B233" s="117"/>
      <c r="C233" s="5" t="s">
        <v>365</v>
      </c>
      <c r="D233" s="5">
        <v>2</v>
      </c>
      <c r="E233" s="19">
        <f t="shared" si="41"/>
        <v>190000</v>
      </c>
      <c r="F233" s="19">
        <v>90000</v>
      </c>
      <c r="G233" s="19"/>
      <c r="H233" s="19"/>
      <c r="I233" s="19"/>
      <c r="J233" s="19">
        <v>100000</v>
      </c>
      <c r="K233" s="19"/>
    </row>
    <row r="234" spans="1:11" x14ac:dyDescent="0.2">
      <c r="A234" s="121" t="s">
        <v>394</v>
      </c>
      <c r="B234" s="122"/>
      <c r="C234" s="5" t="s">
        <v>365</v>
      </c>
      <c r="D234" s="5">
        <v>1</v>
      </c>
      <c r="E234" s="19">
        <f t="shared" si="41"/>
        <v>253956.31</v>
      </c>
      <c r="F234" s="19">
        <v>60000</v>
      </c>
      <c r="G234" s="19">
        <v>19500</v>
      </c>
      <c r="H234" s="19"/>
      <c r="I234" s="19"/>
      <c r="J234" s="19">
        <v>174456.31</v>
      </c>
      <c r="K234" s="19"/>
    </row>
    <row r="235" spans="1:11" x14ac:dyDescent="0.2">
      <c r="A235" s="121" t="s">
        <v>416</v>
      </c>
      <c r="B235" s="122"/>
      <c r="C235" s="5" t="s">
        <v>365</v>
      </c>
      <c r="D235" s="5"/>
      <c r="E235" s="19">
        <f t="shared" si="41"/>
        <v>25000</v>
      </c>
      <c r="F235" s="19">
        <v>25000</v>
      </c>
      <c r="G235" s="19"/>
      <c r="H235" s="19"/>
      <c r="I235" s="19"/>
      <c r="J235" s="19"/>
      <c r="K235" s="19"/>
    </row>
    <row r="236" spans="1:11" x14ac:dyDescent="0.2">
      <c r="A236" s="114"/>
      <c r="B236" s="115"/>
      <c r="C236" s="5"/>
      <c r="D236" s="5"/>
      <c r="E236" s="19">
        <f t="shared" si="41"/>
        <v>0</v>
      </c>
      <c r="F236" s="19"/>
      <c r="G236" s="19"/>
      <c r="H236" s="19"/>
      <c r="I236" s="19"/>
      <c r="J236" s="19"/>
      <c r="K236" s="19"/>
    </row>
    <row r="237" spans="1:11" x14ac:dyDescent="0.2">
      <c r="A237" s="114"/>
      <c r="B237" s="115"/>
      <c r="C237" s="5"/>
      <c r="D237" s="5"/>
      <c r="E237" s="19">
        <f t="shared" si="41"/>
        <v>0</v>
      </c>
      <c r="F237" s="19"/>
      <c r="G237" s="19"/>
      <c r="H237" s="19"/>
      <c r="I237" s="19"/>
      <c r="J237" s="19"/>
      <c r="K237" s="19"/>
    </row>
    <row r="238" spans="1:11" x14ac:dyDescent="0.2">
      <c r="A238" s="114"/>
      <c r="B238" s="115"/>
      <c r="C238" s="5"/>
      <c r="D238" s="5"/>
      <c r="E238" s="19">
        <f t="shared" si="41"/>
        <v>0</v>
      </c>
      <c r="F238" s="19"/>
      <c r="G238" s="19"/>
      <c r="H238" s="19"/>
      <c r="I238" s="19"/>
      <c r="J238" s="19"/>
      <c r="K238" s="19"/>
    </row>
    <row r="239" spans="1:11" x14ac:dyDescent="0.2">
      <c r="A239" s="114"/>
      <c r="B239" s="115"/>
      <c r="C239" s="5"/>
      <c r="D239" s="5"/>
      <c r="E239" s="19">
        <f t="shared" si="41"/>
        <v>0</v>
      </c>
      <c r="F239" s="19"/>
      <c r="G239" s="19"/>
      <c r="H239" s="19"/>
      <c r="I239" s="19"/>
      <c r="J239" s="19"/>
      <c r="K239" s="19"/>
    </row>
    <row r="240" spans="1:11" x14ac:dyDescent="0.2">
      <c r="A240" s="114"/>
      <c r="B240" s="115"/>
      <c r="C240" s="5"/>
      <c r="D240" s="5"/>
      <c r="E240" s="19">
        <f t="shared" si="41"/>
        <v>0</v>
      </c>
      <c r="F240" s="19"/>
      <c r="G240" s="19"/>
      <c r="H240" s="19"/>
      <c r="I240" s="19"/>
      <c r="J240" s="19"/>
      <c r="K240" s="19"/>
    </row>
    <row r="241" spans="1:11" x14ac:dyDescent="0.2">
      <c r="A241" s="114"/>
      <c r="B241" s="115"/>
      <c r="C241" s="5"/>
      <c r="D241" s="5"/>
      <c r="E241" s="19">
        <f t="shared" si="41"/>
        <v>0</v>
      </c>
      <c r="F241" s="19"/>
      <c r="G241" s="19"/>
      <c r="H241" s="19"/>
      <c r="I241" s="19"/>
      <c r="J241" s="19"/>
      <c r="K241" s="19"/>
    </row>
    <row r="242" spans="1:11" x14ac:dyDescent="0.2">
      <c r="A242" s="114"/>
      <c r="B242" s="115"/>
      <c r="C242" s="5"/>
      <c r="D242" s="5"/>
      <c r="E242" s="19">
        <f t="shared" si="41"/>
        <v>0</v>
      </c>
      <c r="F242" s="19"/>
      <c r="G242" s="19"/>
      <c r="H242" s="19"/>
      <c r="I242" s="19"/>
      <c r="J242" s="19"/>
      <c r="K242" s="19"/>
    </row>
    <row r="243" spans="1:11" x14ac:dyDescent="0.2">
      <c r="A243" s="114"/>
      <c r="B243" s="115"/>
      <c r="C243" s="5"/>
      <c r="D243" s="5"/>
      <c r="E243" s="19">
        <f t="shared" si="41"/>
        <v>0</v>
      </c>
      <c r="F243" s="19"/>
      <c r="G243" s="19"/>
      <c r="H243" s="19"/>
      <c r="I243" s="19"/>
      <c r="J243" s="19"/>
      <c r="K243" s="19"/>
    </row>
    <row r="244" spans="1:11" x14ac:dyDescent="0.2">
      <c r="A244" s="114"/>
      <c r="B244" s="115"/>
      <c r="C244" s="5"/>
      <c r="D244" s="5"/>
      <c r="E244" s="19">
        <f t="shared" si="41"/>
        <v>0</v>
      </c>
      <c r="F244" s="19"/>
      <c r="G244" s="19"/>
      <c r="H244" s="19"/>
      <c r="I244" s="19"/>
      <c r="J244" s="19"/>
      <c r="K244" s="19"/>
    </row>
    <row r="245" spans="1:11" x14ac:dyDescent="0.2">
      <c r="A245" s="54" t="s">
        <v>311</v>
      </c>
      <c r="B245" s="124" t="s">
        <v>312</v>
      </c>
      <c r="C245" s="125"/>
      <c r="D245" s="126"/>
      <c r="E245" s="55">
        <f t="shared" si="41"/>
        <v>1890451.2</v>
      </c>
      <c r="F245" s="55">
        <f>SUM(F247:F266)</f>
        <v>580000</v>
      </c>
      <c r="G245" s="55">
        <f t="shared" ref="G245:K245" si="46">SUM(G247:G266)</f>
        <v>1200451.2</v>
      </c>
      <c r="H245" s="55">
        <f t="shared" si="46"/>
        <v>0</v>
      </c>
      <c r="I245" s="55">
        <f t="shared" si="46"/>
        <v>0</v>
      </c>
      <c r="J245" s="55">
        <f t="shared" si="46"/>
        <v>110000</v>
      </c>
      <c r="K245" s="55">
        <f t="shared" si="46"/>
        <v>0</v>
      </c>
    </row>
    <row r="246" spans="1:11" ht="25.5" x14ac:dyDescent="0.2">
      <c r="A246" s="127" t="s">
        <v>238</v>
      </c>
      <c r="B246" s="128"/>
      <c r="C246" s="71" t="s">
        <v>348</v>
      </c>
      <c r="D246" s="72" t="s">
        <v>361</v>
      </c>
      <c r="E246" s="73" t="s">
        <v>56</v>
      </c>
      <c r="F246" s="73" t="s">
        <v>56</v>
      </c>
      <c r="G246" s="73" t="s">
        <v>56</v>
      </c>
      <c r="H246" s="73" t="s">
        <v>56</v>
      </c>
      <c r="I246" s="73" t="s">
        <v>56</v>
      </c>
      <c r="J246" s="73" t="s">
        <v>56</v>
      </c>
      <c r="K246" s="73" t="s">
        <v>56</v>
      </c>
    </row>
    <row r="247" spans="1:11" ht="38.25" customHeight="1" x14ac:dyDescent="0.2">
      <c r="A247" s="101" t="s">
        <v>369</v>
      </c>
      <c r="B247" s="102"/>
      <c r="C247" s="5" t="s">
        <v>365</v>
      </c>
      <c r="D247" s="5"/>
      <c r="E247" s="19">
        <f t="shared" si="41"/>
        <v>0</v>
      </c>
      <c r="F247" s="19"/>
      <c r="G247" s="19"/>
      <c r="H247" s="19"/>
      <c r="I247" s="19"/>
      <c r="J247" s="19"/>
      <c r="K247" s="19"/>
    </row>
    <row r="248" spans="1:11" ht="27" customHeight="1" x14ac:dyDescent="0.2">
      <c r="A248" s="101" t="s">
        <v>370</v>
      </c>
      <c r="B248" s="102"/>
      <c r="C248" s="5" t="s">
        <v>365</v>
      </c>
      <c r="D248" s="5">
        <v>1</v>
      </c>
      <c r="E248" s="19">
        <f t="shared" si="41"/>
        <v>1173120</v>
      </c>
      <c r="F248" s="19"/>
      <c r="G248" s="19">
        <v>1173120</v>
      </c>
      <c r="H248" s="19"/>
      <c r="I248" s="19"/>
      <c r="J248" s="19"/>
      <c r="K248" s="19"/>
    </row>
    <row r="249" spans="1:11" ht="26.25" customHeight="1" x14ac:dyDescent="0.2">
      <c r="A249" s="101" t="s">
        <v>371</v>
      </c>
      <c r="B249" s="102"/>
      <c r="C249" s="5" t="s">
        <v>365</v>
      </c>
      <c r="D249" s="5"/>
      <c r="E249" s="19">
        <f t="shared" si="41"/>
        <v>0</v>
      </c>
      <c r="F249" s="19"/>
      <c r="G249" s="19"/>
      <c r="H249" s="19"/>
      <c r="I249" s="19"/>
      <c r="J249" s="19"/>
      <c r="K249" s="19"/>
    </row>
    <row r="250" spans="1:11" ht="49.5" customHeight="1" x14ac:dyDescent="0.2">
      <c r="A250" s="101" t="s">
        <v>372</v>
      </c>
      <c r="B250" s="102"/>
      <c r="C250" s="5" t="s">
        <v>365</v>
      </c>
      <c r="D250" s="5"/>
      <c r="E250" s="19">
        <f t="shared" si="41"/>
        <v>0</v>
      </c>
      <c r="F250" s="19"/>
      <c r="G250" s="19"/>
      <c r="H250" s="19"/>
      <c r="I250" s="19"/>
      <c r="J250" s="19"/>
      <c r="K250" s="19"/>
    </row>
    <row r="251" spans="1:11" ht="156.75" customHeight="1" x14ac:dyDescent="0.2">
      <c r="A251" s="101" t="s">
        <v>368</v>
      </c>
      <c r="B251" s="102"/>
      <c r="C251" s="5" t="s">
        <v>365</v>
      </c>
      <c r="D251" s="5">
        <v>1</v>
      </c>
      <c r="E251" s="19">
        <f t="shared" si="41"/>
        <v>27331.200000000001</v>
      </c>
      <c r="F251" s="19"/>
      <c r="G251" s="19">
        <v>27331.200000000001</v>
      </c>
      <c r="H251" s="19"/>
      <c r="I251" s="19"/>
      <c r="J251" s="19"/>
      <c r="K251" s="19"/>
    </row>
    <row r="252" spans="1:11" ht="57.75" customHeight="1" x14ac:dyDescent="0.2">
      <c r="A252" s="101" t="s">
        <v>373</v>
      </c>
      <c r="B252" s="102"/>
      <c r="C252" s="5" t="str">
        <f>C251</f>
        <v>шт</v>
      </c>
      <c r="D252" s="5"/>
      <c r="E252" s="19">
        <f t="shared" si="41"/>
        <v>0</v>
      </c>
      <c r="F252" s="19"/>
      <c r="G252" s="19"/>
      <c r="H252" s="19"/>
      <c r="I252" s="19"/>
      <c r="J252" s="19"/>
      <c r="K252" s="19"/>
    </row>
    <row r="253" spans="1:11" ht="48.75" customHeight="1" x14ac:dyDescent="0.2">
      <c r="A253" s="101" t="s">
        <v>374</v>
      </c>
      <c r="B253" s="102"/>
      <c r="C253" s="5" t="str">
        <f t="shared" ref="C253:D258" si="47">C252</f>
        <v>шт</v>
      </c>
      <c r="D253" s="5">
        <f t="shared" si="47"/>
        <v>0</v>
      </c>
      <c r="E253" s="19">
        <f t="shared" si="41"/>
        <v>0</v>
      </c>
      <c r="F253" s="19"/>
      <c r="G253" s="19"/>
      <c r="H253" s="19"/>
      <c r="I253" s="19"/>
      <c r="J253" s="19"/>
      <c r="K253" s="19"/>
    </row>
    <row r="254" spans="1:11" ht="48.75" customHeight="1" x14ac:dyDescent="0.2">
      <c r="A254" s="101" t="s">
        <v>375</v>
      </c>
      <c r="B254" s="102"/>
      <c r="C254" s="5" t="str">
        <f t="shared" si="47"/>
        <v>шт</v>
      </c>
      <c r="D254" s="5">
        <f t="shared" si="47"/>
        <v>0</v>
      </c>
      <c r="E254" s="19">
        <f t="shared" si="41"/>
        <v>0</v>
      </c>
      <c r="F254" s="19"/>
      <c r="G254" s="19"/>
      <c r="H254" s="19"/>
      <c r="I254" s="19"/>
      <c r="J254" s="19"/>
      <c r="K254" s="19"/>
    </row>
    <row r="255" spans="1:11" ht="63" customHeight="1" x14ac:dyDescent="0.2">
      <c r="A255" s="101" t="s">
        <v>376</v>
      </c>
      <c r="B255" s="102"/>
      <c r="C255" s="5" t="str">
        <f t="shared" si="47"/>
        <v>шт</v>
      </c>
      <c r="D255" s="5">
        <f t="shared" si="47"/>
        <v>0</v>
      </c>
      <c r="E255" s="19">
        <f t="shared" si="41"/>
        <v>0</v>
      </c>
      <c r="F255" s="19"/>
      <c r="G255" s="19"/>
      <c r="H255" s="19"/>
      <c r="I255" s="19"/>
      <c r="J255" s="19"/>
      <c r="K255" s="19"/>
    </row>
    <row r="256" spans="1:11" ht="74.25" customHeight="1" x14ac:dyDescent="0.2">
      <c r="A256" s="101" t="s">
        <v>377</v>
      </c>
      <c r="B256" s="102"/>
      <c r="C256" s="5" t="str">
        <f t="shared" si="47"/>
        <v>шт</v>
      </c>
      <c r="D256" s="5">
        <f t="shared" si="47"/>
        <v>0</v>
      </c>
      <c r="E256" s="19">
        <f t="shared" si="41"/>
        <v>0</v>
      </c>
      <c r="F256" s="19"/>
      <c r="G256" s="19"/>
      <c r="H256" s="19"/>
      <c r="I256" s="19"/>
      <c r="J256" s="19"/>
      <c r="K256" s="19"/>
    </row>
    <row r="257" spans="1:11" ht="62.25" customHeight="1" x14ac:dyDescent="0.2">
      <c r="A257" s="101" t="s">
        <v>378</v>
      </c>
      <c r="B257" s="102"/>
      <c r="C257" s="5" t="str">
        <f t="shared" si="47"/>
        <v>шт</v>
      </c>
      <c r="D257" s="5"/>
      <c r="E257" s="19">
        <f t="shared" si="41"/>
        <v>0</v>
      </c>
      <c r="F257" s="19"/>
      <c r="G257" s="19"/>
      <c r="H257" s="19"/>
      <c r="I257" s="19"/>
      <c r="J257" s="19"/>
      <c r="K257" s="19"/>
    </row>
    <row r="258" spans="1:11" ht="76.5" customHeight="1" x14ac:dyDescent="0.2">
      <c r="A258" s="101" t="s">
        <v>379</v>
      </c>
      <c r="B258" s="102"/>
      <c r="C258" s="5" t="str">
        <f t="shared" si="47"/>
        <v>шт</v>
      </c>
      <c r="D258" s="5"/>
      <c r="E258" s="19">
        <f t="shared" si="41"/>
        <v>0</v>
      </c>
      <c r="F258" s="19"/>
      <c r="G258" s="19"/>
      <c r="H258" s="19"/>
      <c r="I258" s="19"/>
      <c r="J258" s="19"/>
      <c r="K258" s="19"/>
    </row>
    <row r="259" spans="1:11" ht="54.75" customHeight="1" x14ac:dyDescent="0.2">
      <c r="A259" s="101" t="s">
        <v>380</v>
      </c>
      <c r="B259" s="102"/>
      <c r="C259" s="5" t="s">
        <v>365</v>
      </c>
      <c r="D259" s="5"/>
      <c r="E259" s="19">
        <f t="shared" si="41"/>
        <v>0</v>
      </c>
      <c r="F259" s="19"/>
      <c r="G259" s="19"/>
      <c r="H259" s="19"/>
      <c r="I259" s="19"/>
      <c r="J259" s="19"/>
      <c r="K259" s="19"/>
    </row>
    <row r="260" spans="1:11" ht="12.75" customHeight="1" x14ac:dyDescent="0.2">
      <c r="A260" s="101" t="s">
        <v>395</v>
      </c>
      <c r="B260" s="102"/>
      <c r="C260" s="5" t="s">
        <v>365</v>
      </c>
      <c r="D260" s="5"/>
      <c r="E260" s="19">
        <f t="shared" si="41"/>
        <v>0</v>
      </c>
      <c r="F260" s="19"/>
      <c r="G260" s="19"/>
      <c r="H260" s="19"/>
      <c r="I260" s="19"/>
      <c r="J260" s="19"/>
      <c r="K260" s="19"/>
    </row>
    <row r="261" spans="1:11" x14ac:dyDescent="0.2">
      <c r="A261" s="121" t="s">
        <v>396</v>
      </c>
      <c r="B261" s="122"/>
      <c r="C261" s="5" t="s">
        <v>365</v>
      </c>
      <c r="D261" s="5">
        <v>1</v>
      </c>
      <c r="E261" s="19">
        <f t="shared" ref="E261:E262" si="48">SUM(F261:K261)</f>
        <v>20000</v>
      </c>
      <c r="F261" s="19">
        <v>20000</v>
      </c>
      <c r="G261" s="19"/>
      <c r="H261" s="19"/>
      <c r="I261" s="19"/>
      <c r="J261" s="19"/>
      <c r="K261" s="19"/>
    </row>
    <row r="262" spans="1:11" x14ac:dyDescent="0.2">
      <c r="A262" s="121" t="s">
        <v>407</v>
      </c>
      <c r="B262" s="122"/>
      <c r="C262" s="5" t="s">
        <v>365</v>
      </c>
      <c r="D262" s="5">
        <v>1</v>
      </c>
      <c r="E262" s="19">
        <f t="shared" si="48"/>
        <v>131000</v>
      </c>
      <c r="F262" s="19">
        <v>131000</v>
      </c>
      <c r="G262" s="19"/>
      <c r="H262" s="19"/>
      <c r="I262" s="19"/>
      <c r="J262" s="19"/>
      <c r="K262" s="19"/>
    </row>
    <row r="263" spans="1:11" x14ac:dyDescent="0.2">
      <c r="A263" s="121" t="s">
        <v>397</v>
      </c>
      <c r="B263" s="122"/>
      <c r="C263" s="5" t="s">
        <v>365</v>
      </c>
      <c r="D263" s="5">
        <v>1</v>
      </c>
      <c r="E263" s="19">
        <f t="shared" ref="E263:E264" si="49">SUM(F263:K263)</f>
        <v>400000</v>
      </c>
      <c r="F263" s="19">
        <v>400000</v>
      </c>
      <c r="G263" s="19"/>
      <c r="H263" s="19"/>
      <c r="I263" s="19"/>
      <c r="J263" s="19"/>
      <c r="K263" s="19"/>
    </row>
    <row r="264" spans="1:11" x14ac:dyDescent="0.2">
      <c r="A264" s="121" t="s">
        <v>398</v>
      </c>
      <c r="B264" s="122"/>
      <c r="C264" s="5" t="s">
        <v>365</v>
      </c>
      <c r="D264" s="5">
        <v>1</v>
      </c>
      <c r="E264" s="19">
        <f t="shared" si="49"/>
        <v>10000</v>
      </c>
      <c r="F264" s="19">
        <v>10000</v>
      </c>
      <c r="G264" s="19"/>
      <c r="H264" s="19"/>
      <c r="I264" s="19"/>
      <c r="J264" s="19"/>
      <c r="K264" s="19"/>
    </row>
    <row r="265" spans="1:11" x14ac:dyDescent="0.2">
      <c r="A265" s="121" t="s">
        <v>399</v>
      </c>
      <c r="B265" s="122"/>
      <c r="C265" s="5" t="s">
        <v>365</v>
      </c>
      <c r="D265" s="5">
        <v>1</v>
      </c>
      <c r="E265" s="19">
        <f t="shared" si="41"/>
        <v>129000</v>
      </c>
      <c r="F265" s="19">
        <v>19000</v>
      </c>
      <c r="G265" s="19"/>
      <c r="H265" s="19"/>
      <c r="I265" s="19"/>
      <c r="J265" s="19">
        <v>110000</v>
      </c>
      <c r="K265" s="19"/>
    </row>
    <row r="266" spans="1:11" x14ac:dyDescent="0.2">
      <c r="A266" s="114"/>
      <c r="B266" s="115"/>
      <c r="C266" s="5"/>
      <c r="D266" s="5"/>
      <c r="E266" s="19">
        <f t="shared" si="41"/>
        <v>0</v>
      </c>
      <c r="F266" s="19"/>
      <c r="G266" s="19"/>
      <c r="H266" s="19"/>
      <c r="I266" s="19"/>
      <c r="J266" s="19"/>
      <c r="K266" s="19"/>
    </row>
    <row r="267" spans="1:11" x14ac:dyDescent="0.2">
      <c r="A267" s="54" t="s">
        <v>313</v>
      </c>
      <c r="B267" s="124" t="s">
        <v>363</v>
      </c>
      <c r="C267" s="125"/>
      <c r="D267" s="126"/>
      <c r="E267" s="55">
        <f t="shared" si="41"/>
        <v>0</v>
      </c>
      <c r="F267" s="55">
        <f>SUM(F269:F283)</f>
        <v>0</v>
      </c>
      <c r="G267" s="55">
        <f t="shared" ref="G267:K267" si="50">SUM(G269:G283)</f>
        <v>0</v>
      </c>
      <c r="H267" s="55">
        <f t="shared" si="50"/>
        <v>0</v>
      </c>
      <c r="I267" s="55">
        <f t="shared" si="50"/>
        <v>0</v>
      </c>
      <c r="J267" s="55">
        <f t="shared" si="50"/>
        <v>0</v>
      </c>
      <c r="K267" s="55">
        <f t="shared" si="50"/>
        <v>0</v>
      </c>
    </row>
    <row r="268" spans="1:11" ht="25.5" x14ac:dyDescent="0.2">
      <c r="A268" s="127" t="s">
        <v>238</v>
      </c>
      <c r="B268" s="128"/>
      <c r="C268" s="71" t="s">
        <v>348</v>
      </c>
      <c r="D268" s="72" t="s">
        <v>361</v>
      </c>
      <c r="E268" s="73" t="s">
        <v>56</v>
      </c>
      <c r="F268" s="73" t="s">
        <v>56</v>
      </c>
      <c r="G268" s="73" t="s">
        <v>56</v>
      </c>
      <c r="H268" s="73" t="s">
        <v>56</v>
      </c>
      <c r="I268" s="73" t="s">
        <v>56</v>
      </c>
      <c r="J268" s="73" t="s">
        <v>56</v>
      </c>
      <c r="K268" s="73" t="s">
        <v>56</v>
      </c>
    </row>
    <row r="269" spans="1:11" x14ac:dyDescent="0.2">
      <c r="A269" s="114"/>
      <c r="B269" s="115"/>
      <c r="C269" s="5"/>
      <c r="D269" s="5"/>
      <c r="E269" s="19">
        <f t="shared" si="41"/>
        <v>0</v>
      </c>
      <c r="F269" s="19"/>
      <c r="G269" s="19"/>
      <c r="H269" s="19"/>
      <c r="I269" s="19"/>
      <c r="J269" s="19"/>
      <c r="K269" s="19"/>
    </row>
    <row r="270" spans="1:11" x14ac:dyDescent="0.2">
      <c r="A270" s="114"/>
      <c r="B270" s="115"/>
      <c r="C270" s="5"/>
      <c r="D270" s="5"/>
      <c r="E270" s="19">
        <f t="shared" si="41"/>
        <v>0</v>
      </c>
      <c r="F270" s="19"/>
      <c r="G270" s="19"/>
      <c r="H270" s="19"/>
      <c r="I270" s="19"/>
      <c r="J270" s="19"/>
      <c r="K270" s="19"/>
    </row>
    <row r="271" spans="1:11" x14ac:dyDescent="0.2">
      <c r="A271" s="114"/>
      <c r="B271" s="115"/>
      <c r="C271" s="5"/>
      <c r="D271" s="5"/>
      <c r="E271" s="19">
        <f t="shared" si="41"/>
        <v>0</v>
      </c>
      <c r="F271" s="19"/>
      <c r="G271" s="19"/>
      <c r="H271" s="19"/>
      <c r="I271" s="19"/>
      <c r="J271" s="19"/>
      <c r="K271" s="19"/>
    </row>
    <row r="272" spans="1:11" x14ac:dyDescent="0.2">
      <c r="A272" s="114"/>
      <c r="B272" s="115"/>
      <c r="C272" s="5"/>
      <c r="D272" s="5"/>
      <c r="E272" s="19">
        <f t="shared" si="41"/>
        <v>0</v>
      </c>
      <c r="F272" s="19"/>
      <c r="G272" s="19"/>
      <c r="H272" s="19"/>
      <c r="I272" s="19"/>
      <c r="J272" s="19"/>
      <c r="K272" s="19"/>
    </row>
    <row r="273" spans="1:11" x14ac:dyDescent="0.2">
      <c r="A273" s="114"/>
      <c r="B273" s="115"/>
      <c r="C273" s="5"/>
      <c r="D273" s="5"/>
      <c r="E273" s="19">
        <f t="shared" si="41"/>
        <v>0</v>
      </c>
      <c r="F273" s="19"/>
      <c r="G273" s="19"/>
      <c r="H273" s="19"/>
      <c r="I273" s="19"/>
      <c r="J273" s="19"/>
      <c r="K273" s="19"/>
    </row>
    <row r="274" spans="1:11" x14ac:dyDescent="0.2">
      <c r="A274" s="114"/>
      <c r="B274" s="115"/>
      <c r="C274" s="5"/>
      <c r="D274" s="5"/>
      <c r="E274" s="19">
        <f t="shared" si="41"/>
        <v>0</v>
      </c>
      <c r="F274" s="19"/>
      <c r="G274" s="19"/>
      <c r="H274" s="19"/>
      <c r="I274" s="19"/>
      <c r="J274" s="19"/>
      <c r="K274" s="19"/>
    </row>
    <row r="275" spans="1:11" x14ac:dyDescent="0.2">
      <c r="A275" s="114"/>
      <c r="B275" s="115"/>
      <c r="C275" s="5"/>
      <c r="D275" s="5"/>
      <c r="E275" s="19">
        <f t="shared" si="41"/>
        <v>0</v>
      </c>
      <c r="F275" s="19"/>
      <c r="G275" s="19"/>
      <c r="H275" s="19"/>
      <c r="I275" s="19"/>
      <c r="J275" s="19"/>
      <c r="K275" s="19"/>
    </row>
    <row r="276" spans="1:11" x14ac:dyDescent="0.2">
      <c r="A276" s="114"/>
      <c r="B276" s="115"/>
      <c r="C276" s="5"/>
      <c r="D276" s="5"/>
      <c r="E276" s="19">
        <f t="shared" si="41"/>
        <v>0</v>
      </c>
      <c r="F276" s="19"/>
      <c r="G276" s="19"/>
      <c r="H276" s="19"/>
      <c r="I276" s="19"/>
      <c r="J276" s="19"/>
      <c r="K276" s="19"/>
    </row>
    <row r="277" spans="1:11" x14ac:dyDescent="0.2">
      <c r="A277" s="114"/>
      <c r="B277" s="115"/>
      <c r="C277" s="5"/>
      <c r="D277" s="5"/>
      <c r="E277" s="19">
        <f t="shared" si="41"/>
        <v>0</v>
      </c>
      <c r="F277" s="19"/>
      <c r="G277" s="19"/>
      <c r="H277" s="19"/>
      <c r="I277" s="19"/>
      <c r="J277" s="19"/>
      <c r="K277" s="19"/>
    </row>
    <row r="278" spans="1:11" x14ac:dyDescent="0.2">
      <c r="A278" s="114"/>
      <c r="B278" s="115"/>
      <c r="C278" s="5"/>
      <c r="D278" s="5"/>
      <c r="E278" s="19">
        <f t="shared" si="41"/>
        <v>0</v>
      </c>
      <c r="F278" s="19"/>
      <c r="G278" s="19"/>
      <c r="H278" s="19"/>
      <c r="I278" s="19"/>
      <c r="J278" s="19"/>
      <c r="K278" s="19"/>
    </row>
    <row r="279" spans="1:11" x14ac:dyDescent="0.2">
      <c r="A279" s="114"/>
      <c r="B279" s="115"/>
      <c r="C279" s="5"/>
      <c r="D279" s="5"/>
      <c r="E279" s="19">
        <f t="shared" si="41"/>
        <v>0</v>
      </c>
      <c r="F279" s="19"/>
      <c r="G279" s="19"/>
      <c r="H279" s="19"/>
      <c r="I279" s="19"/>
      <c r="J279" s="19"/>
      <c r="K279" s="19"/>
    </row>
    <row r="280" spans="1:11" x14ac:dyDescent="0.2">
      <c r="A280" s="114"/>
      <c r="B280" s="115"/>
      <c r="C280" s="5"/>
      <c r="D280" s="5"/>
      <c r="E280" s="19">
        <f t="shared" si="41"/>
        <v>0</v>
      </c>
      <c r="F280" s="19"/>
      <c r="G280" s="19"/>
      <c r="H280" s="19"/>
      <c r="I280" s="19"/>
      <c r="J280" s="19"/>
      <c r="K280" s="19"/>
    </row>
    <row r="281" spans="1:11" x14ac:dyDescent="0.2">
      <c r="A281" s="114"/>
      <c r="B281" s="115"/>
      <c r="C281" s="5"/>
      <c r="D281" s="5"/>
      <c r="E281" s="19">
        <f t="shared" si="41"/>
        <v>0</v>
      </c>
      <c r="F281" s="19"/>
      <c r="G281" s="19"/>
      <c r="H281" s="19"/>
      <c r="I281" s="19"/>
      <c r="J281" s="19"/>
      <c r="K281" s="19"/>
    </row>
    <row r="282" spans="1:11" x14ac:dyDescent="0.2">
      <c r="A282" s="114"/>
      <c r="B282" s="115"/>
      <c r="C282" s="5"/>
      <c r="D282" s="5"/>
      <c r="E282" s="19">
        <f t="shared" si="41"/>
        <v>0</v>
      </c>
      <c r="F282" s="19"/>
      <c r="G282" s="19"/>
      <c r="H282" s="19"/>
      <c r="I282" s="19"/>
      <c r="J282" s="19"/>
      <c r="K282" s="19"/>
    </row>
    <row r="283" spans="1:11" x14ac:dyDescent="0.2">
      <c r="A283" s="114"/>
      <c r="B283" s="115"/>
      <c r="C283" s="5"/>
      <c r="D283" s="5"/>
      <c r="E283" s="19">
        <f t="shared" si="41"/>
        <v>0</v>
      </c>
      <c r="F283" s="19"/>
      <c r="G283" s="19"/>
      <c r="H283" s="19"/>
      <c r="I283" s="19"/>
      <c r="J283" s="19"/>
      <c r="K283" s="19"/>
    </row>
    <row r="284" spans="1:11" x14ac:dyDescent="0.2">
      <c r="A284" s="54" t="s">
        <v>314</v>
      </c>
      <c r="B284" s="124" t="s">
        <v>316</v>
      </c>
      <c r="C284" s="125"/>
      <c r="D284" s="126"/>
      <c r="E284" s="55">
        <f t="shared" si="41"/>
        <v>958000</v>
      </c>
      <c r="F284" s="55">
        <f>SUM(F286:F300)</f>
        <v>818000</v>
      </c>
      <c r="G284" s="55">
        <f t="shared" ref="G284:K284" si="51">SUM(G286:G300)</f>
        <v>0</v>
      </c>
      <c r="H284" s="55">
        <f t="shared" si="51"/>
        <v>0</v>
      </c>
      <c r="I284" s="55">
        <f t="shared" si="51"/>
        <v>0</v>
      </c>
      <c r="J284" s="55">
        <f t="shared" si="51"/>
        <v>140000</v>
      </c>
      <c r="K284" s="55">
        <f t="shared" si="51"/>
        <v>0</v>
      </c>
    </row>
    <row r="285" spans="1:11" ht="25.5" x14ac:dyDescent="0.2">
      <c r="A285" s="127" t="s">
        <v>238</v>
      </c>
      <c r="B285" s="128"/>
      <c r="C285" s="71" t="s">
        <v>348</v>
      </c>
      <c r="D285" s="72" t="s">
        <v>361</v>
      </c>
      <c r="E285" s="73" t="s">
        <v>56</v>
      </c>
      <c r="F285" s="73" t="s">
        <v>56</v>
      </c>
      <c r="G285" s="73" t="s">
        <v>56</v>
      </c>
      <c r="H285" s="73" t="s">
        <v>56</v>
      </c>
      <c r="I285" s="73" t="s">
        <v>56</v>
      </c>
      <c r="J285" s="73" t="s">
        <v>56</v>
      </c>
      <c r="K285" s="73" t="s">
        <v>56</v>
      </c>
    </row>
    <row r="286" spans="1:11" x14ac:dyDescent="0.2">
      <c r="A286" s="121" t="s">
        <v>402</v>
      </c>
      <c r="B286" s="122"/>
      <c r="C286" s="5"/>
      <c r="D286" s="5"/>
      <c r="E286" s="19">
        <f t="shared" si="41"/>
        <v>958000</v>
      </c>
      <c r="F286" s="19">
        <v>818000</v>
      </c>
      <c r="G286" s="19"/>
      <c r="H286" s="19"/>
      <c r="I286" s="19"/>
      <c r="J286" s="19">
        <v>140000</v>
      </c>
      <c r="K286" s="19"/>
    </row>
    <row r="287" spans="1:11" x14ac:dyDescent="0.2">
      <c r="A287" s="114"/>
      <c r="B287" s="115"/>
      <c r="C287" s="5"/>
      <c r="D287" s="5"/>
      <c r="E287" s="19">
        <f t="shared" si="41"/>
        <v>0</v>
      </c>
      <c r="F287" s="19"/>
      <c r="G287" s="19"/>
      <c r="H287" s="19"/>
      <c r="I287" s="19"/>
      <c r="J287" s="19"/>
      <c r="K287" s="19"/>
    </row>
    <row r="288" spans="1:11" x14ac:dyDescent="0.2">
      <c r="A288" s="114"/>
      <c r="B288" s="115"/>
      <c r="C288" s="5"/>
      <c r="D288" s="5"/>
      <c r="E288" s="19">
        <f t="shared" si="41"/>
        <v>0</v>
      </c>
      <c r="F288" s="19"/>
      <c r="G288" s="19"/>
      <c r="H288" s="19"/>
      <c r="I288" s="19"/>
      <c r="J288" s="19"/>
      <c r="K288" s="19"/>
    </row>
    <row r="289" spans="1:11" x14ac:dyDescent="0.2">
      <c r="A289" s="114"/>
      <c r="B289" s="115"/>
      <c r="C289" s="5"/>
      <c r="D289" s="5"/>
      <c r="E289" s="19">
        <f t="shared" si="41"/>
        <v>0</v>
      </c>
      <c r="F289" s="19"/>
      <c r="G289" s="19"/>
      <c r="H289" s="19"/>
      <c r="I289" s="19"/>
      <c r="J289" s="19"/>
      <c r="K289" s="19"/>
    </row>
    <row r="290" spans="1:11" x14ac:dyDescent="0.2">
      <c r="A290" s="114"/>
      <c r="B290" s="115"/>
      <c r="C290" s="5"/>
      <c r="D290" s="5"/>
      <c r="E290" s="19">
        <f t="shared" si="41"/>
        <v>0</v>
      </c>
      <c r="F290" s="19"/>
      <c r="G290" s="19"/>
      <c r="H290" s="19"/>
      <c r="I290" s="19"/>
      <c r="J290" s="19"/>
      <c r="K290" s="19"/>
    </row>
    <row r="291" spans="1:11" x14ac:dyDescent="0.2">
      <c r="A291" s="114"/>
      <c r="B291" s="115"/>
      <c r="C291" s="5"/>
      <c r="D291" s="5"/>
      <c r="E291" s="19">
        <f t="shared" si="41"/>
        <v>0</v>
      </c>
      <c r="F291" s="19"/>
      <c r="G291" s="19"/>
      <c r="H291" s="19"/>
      <c r="I291" s="19"/>
      <c r="J291" s="19"/>
      <c r="K291" s="19"/>
    </row>
    <row r="292" spans="1:11" x14ac:dyDescent="0.2">
      <c r="A292" s="114"/>
      <c r="B292" s="115"/>
      <c r="C292" s="5"/>
      <c r="D292" s="5"/>
      <c r="E292" s="19">
        <f t="shared" si="41"/>
        <v>0</v>
      </c>
      <c r="F292" s="19"/>
      <c r="G292" s="19"/>
      <c r="H292" s="19"/>
      <c r="I292" s="19"/>
      <c r="J292" s="19"/>
      <c r="K292" s="19"/>
    </row>
    <row r="293" spans="1:11" x14ac:dyDescent="0.2">
      <c r="A293" s="114"/>
      <c r="B293" s="115"/>
      <c r="C293" s="5"/>
      <c r="D293" s="5"/>
      <c r="E293" s="19">
        <f t="shared" si="41"/>
        <v>0</v>
      </c>
      <c r="F293" s="19"/>
      <c r="G293" s="19"/>
      <c r="H293" s="19"/>
      <c r="I293" s="19"/>
      <c r="J293" s="19"/>
      <c r="K293" s="19"/>
    </row>
    <row r="294" spans="1:11" x14ac:dyDescent="0.2">
      <c r="A294" s="114"/>
      <c r="B294" s="115"/>
      <c r="C294" s="5"/>
      <c r="D294" s="5"/>
      <c r="E294" s="19">
        <f t="shared" si="41"/>
        <v>0</v>
      </c>
      <c r="F294" s="19"/>
      <c r="G294" s="19"/>
      <c r="H294" s="19"/>
      <c r="I294" s="19"/>
      <c r="J294" s="19"/>
      <c r="K294" s="19"/>
    </row>
    <row r="295" spans="1:11" x14ac:dyDescent="0.2">
      <c r="A295" s="114"/>
      <c r="B295" s="115"/>
      <c r="C295" s="5"/>
      <c r="D295" s="5"/>
      <c r="E295" s="19">
        <f t="shared" si="41"/>
        <v>0</v>
      </c>
      <c r="F295" s="19"/>
      <c r="G295" s="19"/>
      <c r="H295" s="19"/>
      <c r="I295" s="19"/>
      <c r="J295" s="19"/>
      <c r="K295" s="19"/>
    </row>
    <row r="296" spans="1:11" x14ac:dyDescent="0.2">
      <c r="A296" s="114"/>
      <c r="B296" s="115"/>
      <c r="C296" s="5"/>
      <c r="D296" s="5"/>
      <c r="E296" s="19">
        <f t="shared" si="41"/>
        <v>0</v>
      </c>
      <c r="F296" s="19"/>
      <c r="G296" s="19"/>
      <c r="H296" s="19"/>
      <c r="I296" s="19"/>
      <c r="J296" s="19"/>
      <c r="K296" s="19"/>
    </row>
    <row r="297" spans="1:11" x14ac:dyDescent="0.2">
      <c r="A297" s="114"/>
      <c r="B297" s="115"/>
      <c r="C297" s="5"/>
      <c r="D297" s="5"/>
      <c r="E297" s="19">
        <f t="shared" si="41"/>
        <v>0</v>
      </c>
      <c r="F297" s="19"/>
      <c r="G297" s="19"/>
      <c r="H297" s="19"/>
      <c r="I297" s="19"/>
      <c r="J297" s="19"/>
      <c r="K297" s="19"/>
    </row>
    <row r="298" spans="1:11" x14ac:dyDescent="0.2">
      <c r="A298" s="114"/>
      <c r="B298" s="115"/>
      <c r="C298" s="5"/>
      <c r="D298" s="5"/>
      <c r="E298" s="19">
        <f t="shared" si="41"/>
        <v>0</v>
      </c>
      <c r="F298" s="19"/>
      <c r="G298" s="19"/>
      <c r="H298" s="19"/>
      <c r="I298" s="19"/>
      <c r="J298" s="19"/>
      <c r="K298" s="19"/>
    </row>
    <row r="299" spans="1:11" x14ac:dyDescent="0.2">
      <c r="A299" s="114"/>
      <c r="B299" s="115"/>
      <c r="C299" s="5"/>
      <c r="D299" s="5"/>
      <c r="E299" s="19">
        <f t="shared" si="41"/>
        <v>0</v>
      </c>
      <c r="F299" s="19"/>
      <c r="G299" s="19"/>
      <c r="H299" s="19"/>
      <c r="I299" s="19"/>
      <c r="J299" s="19"/>
      <c r="K299" s="19"/>
    </row>
    <row r="300" spans="1:11" x14ac:dyDescent="0.2">
      <c r="A300" s="114"/>
      <c r="B300" s="115"/>
      <c r="C300" s="5"/>
      <c r="D300" s="5"/>
      <c r="E300" s="19">
        <f t="shared" si="41"/>
        <v>0</v>
      </c>
      <c r="F300" s="19"/>
      <c r="G300" s="19"/>
      <c r="H300" s="19"/>
      <c r="I300" s="19"/>
      <c r="J300" s="19"/>
      <c r="K300" s="19"/>
    </row>
    <row r="301" spans="1:11" x14ac:dyDescent="0.2">
      <c r="A301" s="54" t="s">
        <v>315</v>
      </c>
      <c r="B301" s="124" t="s">
        <v>317</v>
      </c>
      <c r="C301" s="125"/>
      <c r="D301" s="126"/>
      <c r="E301" s="55">
        <f t="shared" si="41"/>
        <v>10841257.24</v>
      </c>
      <c r="F301" s="55">
        <f>SUM(F303:F317)</f>
        <v>5537700</v>
      </c>
      <c r="G301" s="55">
        <f t="shared" ref="G301:K301" si="52">SUM(G303:G317)</f>
        <v>5000</v>
      </c>
      <c r="H301" s="55">
        <f t="shared" si="52"/>
        <v>0</v>
      </c>
      <c r="I301" s="55">
        <f t="shared" si="52"/>
        <v>0</v>
      </c>
      <c r="J301" s="55">
        <f t="shared" si="52"/>
        <v>5298557.24</v>
      </c>
      <c r="K301" s="55">
        <f t="shared" si="52"/>
        <v>0</v>
      </c>
    </row>
    <row r="302" spans="1:11" ht="25.5" x14ac:dyDescent="0.2">
      <c r="A302" s="127" t="s">
        <v>238</v>
      </c>
      <c r="B302" s="128"/>
      <c r="C302" s="71" t="s">
        <v>348</v>
      </c>
      <c r="D302" s="72" t="s">
        <v>361</v>
      </c>
      <c r="E302" s="73" t="s">
        <v>56</v>
      </c>
      <c r="F302" s="73" t="s">
        <v>56</v>
      </c>
      <c r="G302" s="73" t="s">
        <v>56</v>
      </c>
      <c r="H302" s="73" t="s">
        <v>56</v>
      </c>
      <c r="I302" s="73" t="s">
        <v>56</v>
      </c>
      <c r="J302" s="73" t="s">
        <v>56</v>
      </c>
      <c r="K302" s="73" t="s">
        <v>56</v>
      </c>
    </row>
    <row r="303" spans="1:11" ht="32.25" customHeight="1" x14ac:dyDescent="0.2">
      <c r="A303" s="101" t="s">
        <v>381</v>
      </c>
      <c r="B303" s="102"/>
      <c r="C303" s="5" t="s">
        <v>365</v>
      </c>
      <c r="D303" s="5">
        <v>1</v>
      </c>
      <c r="E303" s="19">
        <f t="shared" si="41"/>
        <v>5000</v>
      </c>
      <c r="F303" s="19">
        <v>0</v>
      </c>
      <c r="G303" s="19">
        <v>5000</v>
      </c>
      <c r="H303" s="19"/>
      <c r="I303" s="19"/>
      <c r="J303" s="19"/>
      <c r="K303" s="19"/>
    </row>
    <row r="304" spans="1:11" x14ac:dyDescent="0.2">
      <c r="A304" s="101" t="s">
        <v>381</v>
      </c>
      <c r="B304" s="102"/>
      <c r="C304" s="5" t="s">
        <v>365</v>
      </c>
      <c r="D304" s="5"/>
      <c r="E304" s="19">
        <f t="shared" si="41"/>
        <v>0</v>
      </c>
      <c r="F304" s="19">
        <v>0</v>
      </c>
      <c r="G304" s="19"/>
      <c r="H304" s="19"/>
      <c r="I304" s="19"/>
      <c r="J304" s="19"/>
      <c r="K304" s="19"/>
    </row>
    <row r="305" spans="1:11" x14ac:dyDescent="0.2">
      <c r="A305" s="121" t="s">
        <v>400</v>
      </c>
      <c r="B305" s="122"/>
      <c r="C305" s="5" t="s">
        <v>365</v>
      </c>
      <c r="D305" s="5"/>
      <c r="E305" s="19">
        <f t="shared" si="41"/>
        <v>165000</v>
      </c>
      <c r="F305" s="19">
        <v>80000</v>
      </c>
      <c r="G305" s="19"/>
      <c r="H305" s="19"/>
      <c r="I305" s="19"/>
      <c r="J305" s="19">
        <v>85000</v>
      </c>
      <c r="K305" s="19"/>
    </row>
    <row r="306" spans="1:11" x14ac:dyDescent="0.2">
      <c r="A306" s="121" t="s">
        <v>401</v>
      </c>
      <c r="B306" s="122"/>
      <c r="C306" s="5" t="s">
        <v>365</v>
      </c>
      <c r="D306" s="5"/>
      <c r="E306" s="19">
        <f t="shared" si="41"/>
        <v>190000</v>
      </c>
      <c r="F306" s="19">
        <v>80000</v>
      </c>
      <c r="G306" s="19"/>
      <c r="H306" s="19"/>
      <c r="I306" s="19"/>
      <c r="J306" s="19">
        <v>110000</v>
      </c>
      <c r="K306" s="19"/>
    </row>
    <row r="307" spans="1:11" x14ac:dyDescent="0.2">
      <c r="A307" s="101" t="s">
        <v>409</v>
      </c>
      <c r="B307" s="102"/>
      <c r="C307" s="5" t="s">
        <v>365</v>
      </c>
      <c r="D307" s="5"/>
      <c r="E307" s="19">
        <f t="shared" si="41"/>
        <v>9903557.2400000002</v>
      </c>
      <c r="F307" s="19">
        <v>5300000</v>
      </c>
      <c r="G307" s="19"/>
      <c r="H307" s="19"/>
      <c r="I307" s="19"/>
      <c r="J307" s="19">
        <v>4603557.24</v>
      </c>
      <c r="K307" s="19"/>
    </row>
    <row r="308" spans="1:11" x14ac:dyDescent="0.2">
      <c r="A308" s="121" t="s">
        <v>408</v>
      </c>
      <c r="B308" s="122"/>
      <c r="C308" s="5" t="s">
        <v>365</v>
      </c>
      <c r="D308" s="5"/>
      <c r="E308" s="19">
        <f t="shared" si="41"/>
        <v>500000</v>
      </c>
      <c r="F308" s="19">
        <v>0</v>
      </c>
      <c r="G308" s="19"/>
      <c r="H308" s="19"/>
      <c r="I308" s="19"/>
      <c r="J308" s="19">
        <v>500000</v>
      </c>
      <c r="K308" s="19"/>
    </row>
    <row r="309" spans="1:11" x14ac:dyDescent="0.2">
      <c r="A309" s="121" t="s">
        <v>410</v>
      </c>
      <c r="B309" s="122"/>
      <c r="C309" s="5" t="s">
        <v>365</v>
      </c>
      <c r="D309" s="5"/>
      <c r="E309" s="19">
        <f t="shared" si="41"/>
        <v>77700</v>
      </c>
      <c r="F309" s="19">
        <v>77700</v>
      </c>
      <c r="G309" s="19"/>
      <c r="H309" s="19"/>
      <c r="I309" s="19"/>
      <c r="J309" s="19"/>
      <c r="K309" s="19"/>
    </row>
    <row r="310" spans="1:11" x14ac:dyDescent="0.2">
      <c r="A310" s="114"/>
      <c r="B310" s="115"/>
      <c r="C310" s="5" t="s">
        <v>365</v>
      </c>
      <c r="D310" s="5"/>
      <c r="E310" s="19">
        <f t="shared" si="41"/>
        <v>0</v>
      </c>
      <c r="F310" s="19"/>
      <c r="G310" s="19"/>
      <c r="H310" s="19"/>
      <c r="I310" s="19"/>
      <c r="J310" s="19"/>
      <c r="K310" s="19"/>
    </row>
    <row r="311" spans="1:11" x14ac:dyDescent="0.2">
      <c r="A311" s="114"/>
      <c r="B311" s="115"/>
      <c r="C311" s="5" t="s">
        <v>365</v>
      </c>
      <c r="D311" s="5"/>
      <c r="E311" s="19">
        <f t="shared" si="41"/>
        <v>0</v>
      </c>
      <c r="F311" s="19"/>
      <c r="G311" s="19"/>
      <c r="H311" s="19"/>
      <c r="I311" s="19"/>
      <c r="J311" s="19"/>
      <c r="K311" s="19"/>
    </row>
    <row r="312" spans="1:11" x14ac:dyDescent="0.2">
      <c r="A312" s="114"/>
      <c r="B312" s="115"/>
      <c r="C312" s="5" t="s">
        <v>365</v>
      </c>
      <c r="D312" s="5"/>
      <c r="E312" s="19">
        <f t="shared" si="41"/>
        <v>0</v>
      </c>
      <c r="F312" s="19"/>
      <c r="G312" s="19"/>
      <c r="H312" s="19"/>
      <c r="I312" s="19"/>
      <c r="J312" s="19"/>
      <c r="K312" s="19"/>
    </row>
    <row r="313" spans="1:11" x14ac:dyDescent="0.2">
      <c r="A313" s="114"/>
      <c r="B313" s="115"/>
      <c r="C313" s="5" t="s">
        <v>365</v>
      </c>
      <c r="D313" s="5"/>
      <c r="E313" s="19">
        <f t="shared" si="41"/>
        <v>0</v>
      </c>
      <c r="F313" s="19"/>
      <c r="G313" s="19"/>
      <c r="H313" s="19"/>
      <c r="I313" s="19"/>
      <c r="J313" s="19"/>
      <c r="K313" s="19"/>
    </row>
    <row r="314" spans="1:11" x14ac:dyDescent="0.2">
      <c r="A314" s="114"/>
      <c r="B314" s="115"/>
      <c r="C314" s="5" t="s">
        <v>365</v>
      </c>
      <c r="D314" s="5"/>
      <c r="E314" s="19">
        <f t="shared" si="41"/>
        <v>0</v>
      </c>
      <c r="F314" s="19"/>
      <c r="G314" s="19"/>
      <c r="H314" s="19"/>
      <c r="I314" s="19"/>
      <c r="J314" s="19"/>
      <c r="K314" s="19"/>
    </row>
    <row r="315" spans="1:11" x14ac:dyDescent="0.2">
      <c r="A315" s="114"/>
      <c r="B315" s="115"/>
      <c r="C315" s="5" t="s">
        <v>365</v>
      </c>
      <c r="D315" s="5"/>
      <c r="E315" s="19">
        <f t="shared" si="41"/>
        <v>0</v>
      </c>
      <c r="F315" s="19"/>
      <c r="G315" s="19"/>
      <c r="H315" s="19"/>
      <c r="I315" s="19"/>
      <c r="J315" s="19"/>
      <c r="K315" s="19"/>
    </row>
    <row r="316" spans="1:11" x14ac:dyDescent="0.2">
      <c r="A316" s="114"/>
      <c r="B316" s="115"/>
      <c r="C316" s="5" t="s">
        <v>365</v>
      </c>
      <c r="D316" s="5"/>
      <c r="E316" s="19">
        <f t="shared" si="41"/>
        <v>0</v>
      </c>
      <c r="F316" s="19"/>
      <c r="G316" s="19"/>
      <c r="H316" s="19"/>
      <c r="I316" s="19"/>
      <c r="J316" s="19"/>
      <c r="K316" s="19"/>
    </row>
    <row r="317" spans="1:11" x14ac:dyDescent="0.2">
      <c r="A317" s="114"/>
      <c r="B317" s="115"/>
      <c r="C317" s="5" t="s">
        <v>365</v>
      </c>
      <c r="D317" s="5"/>
      <c r="E317" s="19">
        <f t="shared" si="41"/>
        <v>0</v>
      </c>
      <c r="F317" s="19"/>
      <c r="G317" s="19"/>
      <c r="H317" s="19"/>
      <c r="I317" s="19"/>
      <c r="J317" s="19"/>
      <c r="K317" s="19"/>
    </row>
    <row r="319" spans="1:11" x14ac:dyDescent="0.2">
      <c r="A319" s="58" t="s">
        <v>286</v>
      </c>
      <c r="B319" s="118" t="s">
        <v>287</v>
      </c>
      <c r="C319" s="118"/>
      <c r="D319" s="118"/>
      <c r="E319" s="59">
        <f>E321+E324</f>
        <v>0</v>
      </c>
      <c r="F319" s="59">
        <f t="shared" ref="F319:K319" si="53">F321+F324</f>
        <v>0</v>
      </c>
      <c r="G319" s="59">
        <f t="shared" si="53"/>
        <v>0</v>
      </c>
      <c r="H319" s="59">
        <f t="shared" si="53"/>
        <v>0</v>
      </c>
      <c r="I319" s="59">
        <f t="shared" si="53"/>
        <v>0</v>
      </c>
      <c r="J319" s="59">
        <f t="shared" si="53"/>
        <v>0</v>
      </c>
      <c r="K319" s="59">
        <f t="shared" si="53"/>
        <v>0</v>
      </c>
    </row>
    <row r="321" spans="1:15" ht="24.75" customHeight="1" x14ac:dyDescent="0.2">
      <c r="A321" s="51" t="s">
        <v>288</v>
      </c>
      <c r="B321" s="111" t="s">
        <v>290</v>
      </c>
      <c r="C321" s="112"/>
      <c r="D321" s="113"/>
      <c r="E321" s="53">
        <f>SUM(F321:K321)</f>
        <v>0</v>
      </c>
      <c r="F321" s="53">
        <f t="shared" ref="F321:K321" si="54">SUM(F322:F323)</f>
        <v>0</v>
      </c>
      <c r="G321" s="53">
        <f t="shared" si="54"/>
        <v>0</v>
      </c>
      <c r="H321" s="53">
        <f t="shared" si="54"/>
        <v>0</v>
      </c>
      <c r="I321" s="53">
        <f t="shared" si="54"/>
        <v>0</v>
      </c>
      <c r="J321" s="53">
        <f t="shared" si="54"/>
        <v>0</v>
      </c>
      <c r="K321" s="53">
        <f t="shared" si="54"/>
        <v>0</v>
      </c>
      <c r="M321" s="61">
        <f>мун.задание!E62-Обоснования!F321</f>
        <v>0</v>
      </c>
      <c r="N321" s="61">
        <f>целевые!E62-Обоснования!G321</f>
        <v>0</v>
      </c>
      <c r="O321" s="61">
        <f>внебюджет!E62-Обоснования!J321</f>
        <v>0</v>
      </c>
    </row>
    <row r="322" spans="1:15" x14ac:dyDescent="0.2">
      <c r="A322" s="114"/>
      <c r="B322" s="129"/>
      <c r="C322" s="129"/>
      <c r="D322" s="115"/>
      <c r="E322" s="19">
        <f t="shared" ref="E322:E323" si="55">SUM(F322:K322)</f>
        <v>0</v>
      </c>
      <c r="F322" s="19"/>
      <c r="G322" s="19"/>
      <c r="H322" s="19"/>
      <c r="I322" s="19"/>
      <c r="J322" s="19"/>
      <c r="K322" s="19"/>
    </row>
    <row r="323" spans="1:15" x14ac:dyDescent="0.2">
      <c r="A323" s="114"/>
      <c r="B323" s="129"/>
      <c r="C323" s="129"/>
      <c r="D323" s="115"/>
      <c r="E323" s="19">
        <f t="shared" si="55"/>
        <v>0</v>
      </c>
      <c r="F323" s="19"/>
      <c r="G323" s="19"/>
      <c r="H323" s="19"/>
      <c r="I323" s="19"/>
      <c r="J323" s="19"/>
      <c r="K323" s="19"/>
    </row>
    <row r="324" spans="1:15" ht="27" customHeight="1" x14ac:dyDescent="0.2">
      <c r="A324" s="51" t="s">
        <v>289</v>
      </c>
      <c r="B324" s="111" t="s">
        <v>291</v>
      </c>
      <c r="C324" s="112"/>
      <c r="D324" s="113"/>
      <c r="E324" s="53">
        <f>SUM(F324:K324)</f>
        <v>0</v>
      </c>
      <c r="F324" s="53">
        <f t="shared" ref="F324:K324" si="56">SUM(F325:F326)</f>
        <v>0</v>
      </c>
      <c r="G324" s="53">
        <f t="shared" si="56"/>
        <v>0</v>
      </c>
      <c r="H324" s="53">
        <f t="shared" si="56"/>
        <v>0</v>
      </c>
      <c r="I324" s="53">
        <f t="shared" si="56"/>
        <v>0</v>
      </c>
      <c r="J324" s="53">
        <f t="shared" si="56"/>
        <v>0</v>
      </c>
      <c r="K324" s="53">
        <f t="shared" si="56"/>
        <v>0</v>
      </c>
      <c r="M324" s="61">
        <f>мун.задание!E63-Обоснования!F324</f>
        <v>0</v>
      </c>
      <c r="N324" s="61">
        <f>целевые!E63-Обоснования!G324</f>
        <v>0</v>
      </c>
      <c r="O324" s="61">
        <f>внебюджет!E63-Обоснования!J324</f>
        <v>0</v>
      </c>
    </row>
    <row r="325" spans="1:15" x14ac:dyDescent="0.2">
      <c r="A325" s="114"/>
      <c r="B325" s="129"/>
      <c r="C325" s="129"/>
      <c r="D325" s="115"/>
      <c r="E325" s="19">
        <f t="shared" ref="E325:E326" si="57">SUM(F325:K325)</f>
        <v>0</v>
      </c>
      <c r="F325" s="19"/>
      <c r="G325" s="19"/>
      <c r="H325" s="19"/>
      <c r="I325" s="19"/>
      <c r="J325" s="19"/>
      <c r="K325" s="19"/>
    </row>
    <row r="326" spans="1:15" x14ac:dyDescent="0.2">
      <c r="A326" s="114"/>
      <c r="B326" s="129"/>
      <c r="C326" s="129"/>
      <c r="D326" s="115"/>
      <c r="E326" s="19">
        <f t="shared" si="57"/>
        <v>0</v>
      </c>
      <c r="F326" s="19"/>
      <c r="G326" s="19"/>
      <c r="H326" s="19"/>
      <c r="I326" s="19"/>
      <c r="J326" s="19"/>
      <c r="K326" s="19"/>
    </row>
  </sheetData>
  <mergeCells count="333">
    <mergeCell ref="A178:D178"/>
    <mergeCell ref="A179:D179"/>
    <mergeCell ref="A220:B220"/>
    <mergeCell ref="A229:B229"/>
    <mergeCell ref="A246:B246"/>
    <mergeCell ref="A268:B268"/>
    <mergeCell ref="A285:B285"/>
    <mergeCell ref="A302:B302"/>
    <mergeCell ref="A322:D32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B301:D301"/>
    <mergeCell ref="A283:B283"/>
    <mergeCell ref="B284:D284"/>
    <mergeCell ref="A286:B286"/>
    <mergeCell ref="A287:B287"/>
    <mergeCell ref="A288:B288"/>
    <mergeCell ref="A289:B289"/>
    <mergeCell ref="C71:D71"/>
    <mergeCell ref="C72:D72"/>
    <mergeCell ref="B2:D4"/>
    <mergeCell ref="A163:D163"/>
    <mergeCell ref="A164:D164"/>
    <mergeCell ref="A166:D166"/>
    <mergeCell ref="A167:D167"/>
    <mergeCell ref="A172:D172"/>
    <mergeCell ref="A173:D173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58:D58"/>
    <mergeCell ref="C59:D59"/>
    <mergeCell ref="C60:D60"/>
    <mergeCell ref="C61:D61"/>
    <mergeCell ref="A152:B152"/>
    <mergeCell ref="A153:B153"/>
    <mergeCell ref="A325:D325"/>
    <mergeCell ref="A326:D326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B324:D324"/>
    <mergeCell ref="A312:B312"/>
    <mergeCell ref="A313:B313"/>
    <mergeCell ref="A314:B314"/>
    <mergeCell ref="A315:B315"/>
    <mergeCell ref="A316:B316"/>
    <mergeCell ref="A317:B317"/>
    <mergeCell ref="B319:D319"/>
    <mergeCell ref="B321:D321"/>
    <mergeCell ref="A323:D323"/>
    <mergeCell ref="A290:B290"/>
    <mergeCell ref="A291:B291"/>
    <mergeCell ref="A292:B292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59:B259"/>
    <mergeCell ref="A265:B265"/>
    <mergeCell ref="A266:B266"/>
    <mergeCell ref="B267:D267"/>
    <mergeCell ref="A269:B269"/>
    <mergeCell ref="A270:B270"/>
    <mergeCell ref="A271:B271"/>
    <mergeCell ref="A272:B272"/>
    <mergeCell ref="A273:B273"/>
    <mergeCell ref="A263:B263"/>
    <mergeCell ref="A264:B264"/>
    <mergeCell ref="A260:B260"/>
    <mergeCell ref="A261:B261"/>
    <mergeCell ref="A262:B262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40:B240"/>
    <mergeCell ref="A241:B241"/>
    <mergeCell ref="A242:B242"/>
    <mergeCell ref="A243:B243"/>
    <mergeCell ref="A244:B244"/>
    <mergeCell ref="B245:D245"/>
    <mergeCell ref="A247:B247"/>
    <mergeCell ref="A248:B248"/>
    <mergeCell ref="A249:B249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21:B221"/>
    <mergeCell ref="A222:B222"/>
    <mergeCell ref="A223:B223"/>
    <mergeCell ref="A224:B224"/>
    <mergeCell ref="A225:B225"/>
    <mergeCell ref="A226:B226"/>
    <mergeCell ref="A227:B227"/>
    <mergeCell ref="B228:D228"/>
    <mergeCell ref="A230:B230"/>
    <mergeCell ref="A211:B211"/>
    <mergeCell ref="A212:B212"/>
    <mergeCell ref="B213:D213"/>
    <mergeCell ref="A214:B214"/>
    <mergeCell ref="A215:B215"/>
    <mergeCell ref="A216:B216"/>
    <mergeCell ref="A217:B217"/>
    <mergeCell ref="A218:B218"/>
    <mergeCell ref="B219:D219"/>
    <mergeCell ref="A202:B202"/>
    <mergeCell ref="A203:B203"/>
    <mergeCell ref="A204:B204"/>
    <mergeCell ref="A205:B205"/>
    <mergeCell ref="B206:D206"/>
    <mergeCell ref="B207:D207"/>
    <mergeCell ref="A208:B208"/>
    <mergeCell ref="A209:B209"/>
    <mergeCell ref="A210:B210"/>
    <mergeCell ref="A193:B193"/>
    <mergeCell ref="A194:B194"/>
    <mergeCell ref="B195:D195"/>
    <mergeCell ref="A196:B196"/>
    <mergeCell ref="A197:B197"/>
    <mergeCell ref="A198:B198"/>
    <mergeCell ref="A199:B199"/>
    <mergeCell ref="A200:B200"/>
    <mergeCell ref="A201:B201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M3:O3"/>
    <mergeCell ref="B175:D175"/>
    <mergeCell ref="B177:D177"/>
    <mergeCell ref="B180:D180"/>
    <mergeCell ref="A181:B181"/>
    <mergeCell ref="A182:B182"/>
    <mergeCell ref="A183:B183"/>
    <mergeCell ref="B41:D41"/>
    <mergeCell ref="B57:D57"/>
    <mergeCell ref="B76:D76"/>
    <mergeCell ref="B92:D92"/>
    <mergeCell ref="B111:D111"/>
    <mergeCell ref="B127:D127"/>
    <mergeCell ref="B143:D143"/>
    <mergeCell ref="B162:D162"/>
    <mergeCell ref="B165:D165"/>
    <mergeCell ref="B169:D169"/>
    <mergeCell ref="A156:B156"/>
    <mergeCell ref="A157:B157"/>
    <mergeCell ref="A158:B158"/>
    <mergeCell ref="B160:D160"/>
    <mergeCell ref="B171:D171"/>
    <mergeCell ref="A150:B150"/>
    <mergeCell ref="A151:B151"/>
    <mergeCell ref="A154:B154"/>
    <mergeCell ref="A155:B155"/>
    <mergeCell ref="A144:B144"/>
    <mergeCell ref="A145:B145"/>
    <mergeCell ref="A146:B146"/>
    <mergeCell ref="A147:B147"/>
    <mergeCell ref="A148:B148"/>
    <mergeCell ref="A149:B149"/>
    <mergeCell ref="A137:B137"/>
    <mergeCell ref="A138:B138"/>
    <mergeCell ref="A139:B139"/>
    <mergeCell ref="A140:B140"/>
    <mergeCell ref="A141:B141"/>
    <mergeCell ref="A142:B142"/>
    <mergeCell ref="A131:B131"/>
    <mergeCell ref="A132:B132"/>
    <mergeCell ref="A133:B133"/>
    <mergeCell ref="A134:B134"/>
    <mergeCell ref="A135:B135"/>
    <mergeCell ref="A136:B136"/>
    <mergeCell ref="A124:B124"/>
    <mergeCell ref="A125:B125"/>
    <mergeCell ref="A126:B126"/>
    <mergeCell ref="A128:B128"/>
    <mergeCell ref="A129:B129"/>
    <mergeCell ref="A130:B130"/>
    <mergeCell ref="A119:B119"/>
    <mergeCell ref="A120:B120"/>
    <mergeCell ref="A121:B121"/>
    <mergeCell ref="A122:B122"/>
    <mergeCell ref="A123:B123"/>
    <mergeCell ref="B109:D109"/>
    <mergeCell ref="A112:B112"/>
    <mergeCell ref="A113:B113"/>
    <mergeCell ref="A114:B114"/>
    <mergeCell ref="A115:B115"/>
    <mergeCell ref="A116:B116"/>
    <mergeCell ref="A117:B117"/>
    <mergeCell ref="A118:B118"/>
    <mergeCell ref="A106:B106"/>
    <mergeCell ref="A107:B107"/>
    <mergeCell ref="A100:B100"/>
    <mergeCell ref="A101:B101"/>
    <mergeCell ref="A102:B102"/>
    <mergeCell ref="A103:B103"/>
    <mergeCell ref="A104:B104"/>
    <mergeCell ref="A105:B105"/>
    <mergeCell ref="A94:B94"/>
    <mergeCell ref="A95:B95"/>
    <mergeCell ref="A96:B96"/>
    <mergeCell ref="A97:B97"/>
    <mergeCell ref="A98:B98"/>
    <mergeCell ref="A99:B99"/>
    <mergeCell ref="A87:B87"/>
    <mergeCell ref="A88:B88"/>
    <mergeCell ref="A89:B89"/>
    <mergeCell ref="A90:B90"/>
    <mergeCell ref="A91:B91"/>
    <mergeCell ref="A93:B93"/>
    <mergeCell ref="A81:B81"/>
    <mergeCell ref="A82:B82"/>
    <mergeCell ref="A83:B83"/>
    <mergeCell ref="A84:B84"/>
    <mergeCell ref="A85:B85"/>
    <mergeCell ref="A86:B86"/>
    <mergeCell ref="B74:D74"/>
    <mergeCell ref="B7:D7"/>
    <mergeCell ref="A77:B77"/>
    <mergeCell ref="A78:B78"/>
    <mergeCell ref="A79:B79"/>
    <mergeCell ref="A80:B80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4:B54"/>
    <mergeCell ref="A55:B55"/>
    <mergeCell ref="A56:B56"/>
    <mergeCell ref="A58:B58"/>
    <mergeCell ref="A59:B59"/>
    <mergeCell ref="A60:B60"/>
    <mergeCell ref="A48:B48"/>
    <mergeCell ref="A49:B49"/>
    <mergeCell ref="A50:B50"/>
    <mergeCell ref="A51:B51"/>
    <mergeCell ref="A52:B52"/>
    <mergeCell ref="A53:B53"/>
    <mergeCell ref="A42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2:B22"/>
    <mergeCell ref="A23:B23"/>
    <mergeCell ref="A24:B24"/>
    <mergeCell ref="A26:B26"/>
    <mergeCell ref="A27:B27"/>
    <mergeCell ref="A28:B28"/>
    <mergeCell ref="A16:B16"/>
    <mergeCell ref="A17:B17"/>
    <mergeCell ref="A18:B18"/>
    <mergeCell ref="A19:B19"/>
    <mergeCell ref="A20:B20"/>
    <mergeCell ref="A21:B21"/>
    <mergeCell ref="B25:D25"/>
    <mergeCell ref="A10:B10"/>
    <mergeCell ref="A11:B11"/>
    <mergeCell ref="A12:B12"/>
    <mergeCell ref="A13:B13"/>
    <mergeCell ref="A14:B14"/>
    <mergeCell ref="A15:B15"/>
    <mergeCell ref="A1:K1"/>
    <mergeCell ref="F3:H3"/>
    <mergeCell ref="I3:I4"/>
    <mergeCell ref="J3:J4"/>
    <mergeCell ref="K3:K4"/>
    <mergeCell ref="B5:D5"/>
    <mergeCell ref="F2:K2"/>
    <mergeCell ref="E2:E4"/>
    <mergeCell ref="A2:A4"/>
    <mergeCell ref="B9:D9"/>
  </mergeCells>
  <pageMargins left="0" right="0" top="0" bottom="0" header="0" footer="0"/>
  <pageSetup paperSize="9" fitToHeight="3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H71"/>
  <sheetViews>
    <sheetView zoomScale="120" zoomScaleNormal="120" zoomScaleSheetLayoutView="110" workbookViewId="0">
      <pane ySplit="5" topLeftCell="A54" activePane="bottomLeft" state="frozen"/>
      <selection pane="bottomLeft" activeCell="L54" sqref="L54"/>
    </sheetView>
  </sheetViews>
  <sheetFormatPr defaultRowHeight="12.75" x14ac:dyDescent="0.2"/>
  <cols>
    <col min="1" max="1" width="72.42578125" style="1" customWidth="1"/>
    <col min="2" max="2" width="6.42578125" style="2" customWidth="1"/>
    <col min="3" max="3" width="10.5703125" style="2" customWidth="1"/>
    <col min="4" max="4" width="6.7109375" style="2" customWidth="1"/>
    <col min="5" max="5" width="13.42578125" style="2" customWidth="1"/>
    <col min="6" max="6" width="14.28515625" style="2" customWidth="1"/>
    <col min="7" max="7" width="14.5703125" style="2" customWidth="1"/>
    <col min="8" max="8" width="9.28515625" style="2" customWidth="1"/>
    <col min="9" max="9" width="0" style="2" hidden="1" customWidth="1"/>
    <col min="10" max="16384" width="9.140625" style="2"/>
  </cols>
  <sheetData>
    <row r="1" spans="1:8" ht="15.75" x14ac:dyDescent="0.25">
      <c r="A1" s="141" t="s">
        <v>322</v>
      </c>
      <c r="B1" s="141"/>
      <c r="C1" s="141"/>
      <c r="D1" s="141"/>
      <c r="E1" s="141"/>
      <c r="F1" s="141"/>
      <c r="G1" s="141"/>
      <c r="H1" s="141"/>
    </row>
    <row r="2" spans="1:8" ht="4.5" customHeight="1" x14ac:dyDescent="0.2"/>
    <row r="3" spans="1:8" s="21" customFormat="1" ht="15" customHeight="1" x14ac:dyDescent="0.2">
      <c r="A3" s="86" t="s">
        <v>86</v>
      </c>
      <c r="B3" s="86" t="s">
        <v>87</v>
      </c>
      <c r="C3" s="86" t="s">
        <v>95</v>
      </c>
      <c r="D3" s="86" t="s">
        <v>96</v>
      </c>
      <c r="E3" s="87" t="s">
        <v>97</v>
      </c>
      <c r="F3" s="87"/>
      <c r="G3" s="87"/>
      <c r="H3" s="87"/>
    </row>
    <row r="4" spans="1:8" s="22" customFormat="1" ht="15" customHeight="1" x14ac:dyDescent="0.2">
      <c r="A4" s="86"/>
      <c r="B4" s="86"/>
      <c r="C4" s="86"/>
      <c r="D4" s="86"/>
      <c r="E4" s="40" t="s">
        <v>90</v>
      </c>
      <c r="F4" s="40" t="s">
        <v>91</v>
      </c>
      <c r="G4" s="40" t="s">
        <v>415</v>
      </c>
      <c r="H4" s="86" t="s">
        <v>94</v>
      </c>
    </row>
    <row r="5" spans="1:8" s="22" customFormat="1" ht="39" customHeight="1" x14ac:dyDescent="0.2">
      <c r="A5" s="86"/>
      <c r="B5" s="86"/>
      <c r="C5" s="86"/>
      <c r="D5" s="86"/>
      <c r="E5" s="40" t="s">
        <v>88</v>
      </c>
      <c r="F5" s="40" t="s">
        <v>92</v>
      </c>
      <c r="G5" s="40" t="s">
        <v>93</v>
      </c>
      <c r="H5" s="86"/>
    </row>
    <row r="6" spans="1:8" x14ac:dyDescent="0.2">
      <c r="A6" s="11" t="s">
        <v>0</v>
      </c>
      <c r="B6" s="13" t="s">
        <v>8</v>
      </c>
      <c r="C6" s="13" t="s">
        <v>56</v>
      </c>
      <c r="D6" s="12"/>
      <c r="E6" s="17">
        <v>243588.3</v>
      </c>
      <c r="F6" s="17"/>
      <c r="G6" s="17"/>
      <c r="H6" s="17"/>
    </row>
    <row r="7" spans="1:8" x14ac:dyDescent="0.2">
      <c r="A7" s="11" t="s">
        <v>1</v>
      </c>
      <c r="B7" s="13" t="s">
        <v>9</v>
      </c>
      <c r="C7" s="13" t="s">
        <v>56</v>
      </c>
      <c r="D7" s="12"/>
      <c r="E7" s="17">
        <f>E6+E8-E30+E64-E69</f>
        <v>0</v>
      </c>
      <c r="F7" s="17">
        <f>F6+F8-F30+F64-F69</f>
        <v>0</v>
      </c>
      <c r="G7" s="17">
        <f>G6+G8-G30+G64-G69</f>
        <v>0</v>
      </c>
      <c r="H7" s="17">
        <f>H6+H8-H30+H64-H69</f>
        <v>0</v>
      </c>
    </row>
    <row r="8" spans="1:8" s="6" customFormat="1" x14ac:dyDescent="0.2">
      <c r="A8" s="7" t="s">
        <v>2</v>
      </c>
      <c r="B8" s="14" t="s">
        <v>10</v>
      </c>
      <c r="C8" s="14"/>
      <c r="D8" s="8"/>
      <c r="E8" s="18">
        <f>E10+E12+E18+E19+E24+E25+E26+E27</f>
        <v>57878200</v>
      </c>
      <c r="F8" s="18">
        <f t="shared" ref="F8:H8" si="0">F10+F12+F18+F19+F24+F25+F26+F27</f>
        <v>62250200</v>
      </c>
      <c r="G8" s="18">
        <f t="shared" si="0"/>
        <v>65713200</v>
      </c>
      <c r="H8" s="18">
        <f t="shared" si="0"/>
        <v>0</v>
      </c>
    </row>
    <row r="9" spans="1:8" x14ac:dyDescent="0.2">
      <c r="A9" s="4" t="s">
        <v>98</v>
      </c>
      <c r="B9" s="15"/>
      <c r="C9" s="15"/>
      <c r="D9" s="5"/>
      <c r="E9" s="19"/>
      <c r="F9" s="19"/>
      <c r="G9" s="19"/>
      <c r="H9" s="19"/>
    </row>
    <row r="10" spans="1:8" x14ac:dyDescent="0.2">
      <c r="A10" s="9" t="s">
        <v>99</v>
      </c>
      <c r="B10" s="16" t="s">
        <v>11</v>
      </c>
      <c r="C10" s="16" t="s">
        <v>57</v>
      </c>
      <c r="D10" s="10"/>
      <c r="E10" s="20"/>
      <c r="F10" s="20"/>
      <c r="G10" s="20"/>
      <c r="H10" s="20"/>
    </row>
    <row r="11" spans="1:8" x14ac:dyDescent="0.2">
      <c r="A11" s="4"/>
      <c r="B11" s="15"/>
      <c r="C11" s="15"/>
      <c r="D11" s="5"/>
      <c r="E11" s="19"/>
      <c r="F11" s="19"/>
      <c r="G11" s="19"/>
      <c r="H11" s="19"/>
    </row>
    <row r="12" spans="1:8" x14ac:dyDescent="0.2">
      <c r="A12" s="9" t="s">
        <v>101</v>
      </c>
      <c r="B12" s="16" t="s">
        <v>12</v>
      </c>
      <c r="C12" s="16" t="s">
        <v>58</v>
      </c>
      <c r="D12" s="10"/>
      <c r="E12" s="20">
        <f>SUM(E14:E17)</f>
        <v>57878200</v>
      </c>
      <c r="F12" s="20">
        <f t="shared" ref="F12:H12" si="1">SUM(F14:F17)</f>
        <v>62250200</v>
      </c>
      <c r="G12" s="20">
        <f t="shared" si="1"/>
        <v>65713200</v>
      </c>
      <c r="H12" s="20">
        <f t="shared" si="1"/>
        <v>0</v>
      </c>
    </row>
    <row r="13" spans="1:8" x14ac:dyDescent="0.2">
      <c r="A13" s="4" t="s">
        <v>100</v>
      </c>
      <c r="B13" s="15"/>
      <c r="C13" s="15"/>
      <c r="D13" s="5"/>
      <c r="E13" s="19"/>
      <c r="F13" s="19"/>
      <c r="G13" s="19"/>
      <c r="H13" s="19"/>
    </row>
    <row r="14" spans="1:8" ht="26.25" customHeight="1" x14ac:dyDescent="0.2">
      <c r="A14" s="4" t="s">
        <v>102</v>
      </c>
      <c r="B14" s="15" t="s">
        <v>13</v>
      </c>
      <c r="C14" s="15" t="s">
        <v>58</v>
      </c>
      <c r="D14" s="5"/>
      <c r="E14" s="19">
        <v>57878200</v>
      </c>
      <c r="F14" s="19">
        <v>62250200</v>
      </c>
      <c r="G14" s="19">
        <v>65713200</v>
      </c>
      <c r="H14" s="19"/>
    </row>
    <row r="15" spans="1:8" x14ac:dyDescent="0.2">
      <c r="A15" s="4" t="s">
        <v>103</v>
      </c>
      <c r="B15" s="15" t="s">
        <v>14</v>
      </c>
      <c r="C15" s="15" t="s">
        <v>58</v>
      </c>
      <c r="D15" s="5"/>
      <c r="E15" s="19"/>
      <c r="F15" s="19"/>
      <c r="G15" s="19"/>
      <c r="H15" s="19"/>
    </row>
    <row r="16" spans="1:8" x14ac:dyDescent="0.2">
      <c r="A16" s="4" t="s">
        <v>104</v>
      </c>
      <c r="B16" s="15" t="s">
        <v>15</v>
      </c>
      <c r="C16" s="15" t="s">
        <v>58</v>
      </c>
      <c r="D16" s="5"/>
      <c r="E16" s="19"/>
      <c r="F16" s="19"/>
      <c r="G16" s="19"/>
      <c r="H16" s="19"/>
    </row>
    <row r="17" spans="1:8" x14ac:dyDescent="0.2">
      <c r="A17" s="4" t="s">
        <v>105</v>
      </c>
      <c r="B17" s="15" t="s">
        <v>16</v>
      </c>
      <c r="C17" s="15" t="s">
        <v>58</v>
      </c>
      <c r="D17" s="5"/>
      <c r="E17" s="19"/>
      <c r="F17" s="19"/>
      <c r="G17" s="19"/>
      <c r="H17" s="19"/>
    </row>
    <row r="18" spans="1:8" x14ac:dyDescent="0.2">
      <c r="A18" s="9" t="s">
        <v>106</v>
      </c>
      <c r="B18" s="16" t="s">
        <v>17</v>
      </c>
      <c r="C18" s="16" t="s">
        <v>59</v>
      </c>
      <c r="D18" s="10"/>
      <c r="E18" s="20"/>
      <c r="F18" s="20"/>
      <c r="G18" s="20"/>
      <c r="H18" s="20"/>
    </row>
    <row r="19" spans="1:8" x14ac:dyDescent="0.2">
      <c r="A19" s="9" t="s">
        <v>107</v>
      </c>
      <c r="B19" s="16" t="s">
        <v>18</v>
      </c>
      <c r="C19" s="16" t="s">
        <v>60</v>
      </c>
      <c r="D19" s="10"/>
      <c r="E19" s="20">
        <f>SUM(E21:E23)</f>
        <v>0</v>
      </c>
      <c r="F19" s="20">
        <f t="shared" ref="F19:H19" si="2">SUM(F21:F23)</f>
        <v>0</v>
      </c>
      <c r="G19" s="20">
        <f t="shared" si="2"/>
        <v>0</v>
      </c>
      <c r="H19" s="20">
        <f t="shared" si="2"/>
        <v>0</v>
      </c>
    </row>
    <row r="20" spans="1:8" x14ac:dyDescent="0.2">
      <c r="A20" s="4" t="s">
        <v>100</v>
      </c>
      <c r="B20" s="15"/>
      <c r="C20" s="15"/>
      <c r="D20" s="5"/>
      <c r="E20" s="19"/>
      <c r="F20" s="19"/>
      <c r="G20" s="19"/>
      <c r="H20" s="19"/>
    </row>
    <row r="21" spans="1:8" x14ac:dyDescent="0.2">
      <c r="A21" s="4" t="s">
        <v>108</v>
      </c>
      <c r="B21" s="15" t="s">
        <v>19</v>
      </c>
      <c r="C21" s="15" t="s">
        <v>60</v>
      </c>
      <c r="D21" s="5"/>
      <c r="E21" s="19"/>
      <c r="F21" s="19"/>
      <c r="G21" s="19"/>
      <c r="H21" s="19"/>
    </row>
    <row r="22" spans="1:8" x14ac:dyDescent="0.2">
      <c r="A22" s="4" t="s">
        <v>109</v>
      </c>
      <c r="B22" s="15" t="s">
        <v>20</v>
      </c>
      <c r="C22" s="15" t="s">
        <v>60</v>
      </c>
      <c r="D22" s="5"/>
      <c r="E22" s="19"/>
      <c r="F22" s="19"/>
      <c r="G22" s="19"/>
      <c r="H22" s="19"/>
    </row>
    <row r="23" spans="1:8" x14ac:dyDescent="0.2">
      <c r="A23" s="4" t="s">
        <v>3</v>
      </c>
      <c r="B23" s="15">
        <v>1430</v>
      </c>
      <c r="C23" s="15" t="s">
        <v>60</v>
      </c>
      <c r="D23" s="5"/>
      <c r="E23" s="19"/>
      <c r="F23" s="19"/>
      <c r="G23" s="19"/>
      <c r="H23" s="19"/>
    </row>
    <row r="24" spans="1:8" x14ac:dyDescent="0.2">
      <c r="A24" s="9" t="s">
        <v>110</v>
      </c>
      <c r="B24" s="16" t="s">
        <v>21</v>
      </c>
      <c r="C24" s="16" t="s">
        <v>61</v>
      </c>
      <c r="D24" s="10"/>
      <c r="E24" s="20"/>
      <c r="F24" s="20"/>
      <c r="G24" s="20"/>
      <c r="H24" s="20"/>
    </row>
    <row r="25" spans="1:8" x14ac:dyDescent="0.2">
      <c r="A25" s="9" t="s">
        <v>111</v>
      </c>
      <c r="B25" s="16" t="s">
        <v>22</v>
      </c>
      <c r="C25" s="16" t="s">
        <v>62</v>
      </c>
      <c r="D25" s="10"/>
      <c r="E25" s="20"/>
      <c r="F25" s="20"/>
      <c r="G25" s="20"/>
      <c r="H25" s="20"/>
    </row>
    <row r="26" spans="1:8" x14ac:dyDescent="0.2">
      <c r="A26" s="9" t="s">
        <v>112</v>
      </c>
      <c r="B26" s="16" t="s">
        <v>23</v>
      </c>
      <c r="C26" s="16"/>
      <c r="D26" s="10"/>
      <c r="E26" s="20"/>
      <c r="F26" s="20"/>
      <c r="G26" s="20"/>
      <c r="H26" s="20"/>
    </row>
    <row r="27" spans="1:8" x14ac:dyDescent="0.2">
      <c r="A27" s="9" t="s">
        <v>113</v>
      </c>
      <c r="B27" s="16" t="s">
        <v>24</v>
      </c>
      <c r="C27" s="16" t="s">
        <v>56</v>
      </c>
      <c r="D27" s="10"/>
      <c r="E27" s="20">
        <f>E29</f>
        <v>0</v>
      </c>
      <c r="F27" s="20">
        <f t="shared" ref="F27:H27" si="3">F29</f>
        <v>0</v>
      </c>
      <c r="G27" s="20">
        <f t="shared" si="3"/>
        <v>0</v>
      </c>
      <c r="H27" s="20">
        <f t="shared" si="3"/>
        <v>0</v>
      </c>
    </row>
    <row r="28" spans="1:8" x14ac:dyDescent="0.2">
      <c r="A28" s="4" t="s">
        <v>114</v>
      </c>
      <c r="B28" s="15"/>
      <c r="C28" s="15"/>
      <c r="D28" s="5"/>
      <c r="E28" s="19"/>
      <c r="F28" s="19"/>
      <c r="G28" s="19"/>
      <c r="H28" s="19"/>
    </row>
    <row r="29" spans="1:8" ht="25.5" x14ac:dyDescent="0.2">
      <c r="A29" s="4" t="s">
        <v>115</v>
      </c>
      <c r="B29" s="15" t="s">
        <v>25</v>
      </c>
      <c r="C29" s="15" t="s">
        <v>63</v>
      </c>
      <c r="D29" s="5"/>
      <c r="E29" s="19"/>
      <c r="F29" s="19"/>
      <c r="G29" s="19"/>
      <c r="H29" s="19"/>
    </row>
    <row r="30" spans="1:8" s="6" customFormat="1" x14ac:dyDescent="0.2">
      <c r="A30" s="7" t="s">
        <v>4</v>
      </c>
      <c r="B30" s="14" t="s">
        <v>26</v>
      </c>
      <c r="C30" s="14" t="s">
        <v>56</v>
      </c>
      <c r="D30" s="8"/>
      <c r="E30" s="18">
        <f>E32+E38+E43+E48+E52+E54+E60</f>
        <v>58121788.299999997</v>
      </c>
      <c r="F30" s="18">
        <f>F32+F38+F43+F48+F52+F54+F60</f>
        <v>62250200</v>
      </c>
      <c r="G30" s="18">
        <f>G32+G38+G43+G48+G52+G54+G60</f>
        <v>65713200</v>
      </c>
      <c r="H30" s="18">
        <f>H32+H38+H43+H48+H52+H54+H60</f>
        <v>0</v>
      </c>
    </row>
    <row r="31" spans="1:8" x14ac:dyDescent="0.2">
      <c r="A31" s="4" t="s">
        <v>98</v>
      </c>
      <c r="B31" s="15"/>
      <c r="C31" s="15"/>
      <c r="D31" s="5"/>
      <c r="E31" s="19"/>
      <c r="F31" s="19"/>
      <c r="G31" s="19"/>
      <c r="H31" s="19"/>
    </row>
    <row r="32" spans="1:8" x14ac:dyDescent="0.2">
      <c r="A32" s="9" t="s">
        <v>116</v>
      </c>
      <c r="B32" s="16" t="s">
        <v>27</v>
      </c>
      <c r="C32" s="16" t="s">
        <v>56</v>
      </c>
      <c r="D32" s="10"/>
      <c r="E32" s="20">
        <f>SUM(E34:E37)</f>
        <v>43965000</v>
      </c>
      <c r="F32" s="20">
        <f t="shared" ref="F32:H32" si="4">SUM(F34:F37)</f>
        <v>48244000</v>
      </c>
      <c r="G32" s="20">
        <f t="shared" si="4"/>
        <v>51603000</v>
      </c>
      <c r="H32" s="20">
        <f t="shared" si="4"/>
        <v>0</v>
      </c>
    </row>
    <row r="33" spans="1:8" x14ac:dyDescent="0.2">
      <c r="A33" s="4" t="s">
        <v>100</v>
      </c>
      <c r="B33" s="3"/>
      <c r="C33" s="3"/>
      <c r="D33" s="5"/>
      <c r="E33" s="19"/>
      <c r="F33" s="19"/>
      <c r="G33" s="19"/>
      <c r="H33" s="19"/>
    </row>
    <row r="34" spans="1:8" x14ac:dyDescent="0.2">
      <c r="A34" s="4" t="s">
        <v>117</v>
      </c>
      <c r="B34" s="15" t="s">
        <v>28</v>
      </c>
      <c r="C34" s="15" t="s">
        <v>64</v>
      </c>
      <c r="D34" s="5"/>
      <c r="E34" s="19">
        <v>33820630</v>
      </c>
      <c r="F34" s="19">
        <v>37107112</v>
      </c>
      <c r="G34" s="19">
        <v>39686989</v>
      </c>
      <c r="H34" s="19"/>
    </row>
    <row r="35" spans="1:8" x14ac:dyDescent="0.2">
      <c r="A35" s="4" t="s">
        <v>118</v>
      </c>
      <c r="B35" s="15" t="s">
        <v>29</v>
      </c>
      <c r="C35" s="15" t="s">
        <v>65</v>
      </c>
      <c r="D35" s="5"/>
      <c r="E35" s="19">
        <v>0</v>
      </c>
      <c r="F35" s="19">
        <v>0</v>
      </c>
      <c r="G35" s="19">
        <v>0</v>
      </c>
      <c r="H35" s="19"/>
    </row>
    <row r="36" spans="1:8" ht="25.5" x14ac:dyDescent="0.2">
      <c r="A36" s="4" t="s">
        <v>119</v>
      </c>
      <c r="B36" s="15" t="s">
        <v>30</v>
      </c>
      <c r="C36" s="15" t="s">
        <v>66</v>
      </c>
      <c r="D36" s="5"/>
      <c r="E36" s="19"/>
      <c r="F36" s="19"/>
      <c r="G36" s="19"/>
      <c r="H36" s="19"/>
    </row>
    <row r="37" spans="1:8" ht="25.5" x14ac:dyDescent="0.2">
      <c r="A37" s="4" t="s">
        <v>120</v>
      </c>
      <c r="B37" s="15" t="s">
        <v>31</v>
      </c>
      <c r="C37" s="15" t="s">
        <v>67</v>
      </c>
      <c r="D37" s="5"/>
      <c r="E37" s="19">
        <v>10144370</v>
      </c>
      <c r="F37" s="19">
        <v>11136888</v>
      </c>
      <c r="G37" s="19">
        <v>11916011</v>
      </c>
      <c r="H37" s="19"/>
    </row>
    <row r="38" spans="1:8" x14ac:dyDescent="0.2">
      <c r="A38" s="9" t="s">
        <v>121</v>
      </c>
      <c r="B38" s="16">
        <v>2200</v>
      </c>
      <c r="C38" s="16">
        <v>300</v>
      </c>
      <c r="D38" s="10"/>
      <c r="E38" s="20">
        <f>E40</f>
        <v>0</v>
      </c>
      <c r="F38" s="20">
        <f t="shared" ref="F38:H38" si="5">F40</f>
        <v>0</v>
      </c>
      <c r="G38" s="20">
        <f t="shared" si="5"/>
        <v>0</v>
      </c>
      <c r="H38" s="20">
        <f t="shared" si="5"/>
        <v>0</v>
      </c>
    </row>
    <row r="39" spans="1:8" x14ac:dyDescent="0.2">
      <c r="A39" s="4" t="s">
        <v>100</v>
      </c>
      <c r="B39" s="15"/>
      <c r="C39" s="15"/>
      <c r="D39" s="5"/>
      <c r="E39" s="19"/>
      <c r="F39" s="19"/>
      <c r="G39" s="19"/>
      <c r="H39" s="19"/>
    </row>
    <row r="40" spans="1:8" ht="25.5" x14ac:dyDescent="0.2">
      <c r="A40" s="4" t="s">
        <v>124</v>
      </c>
      <c r="B40" s="15" t="s">
        <v>122</v>
      </c>
      <c r="C40" s="15" t="s">
        <v>123</v>
      </c>
      <c r="D40" s="5"/>
      <c r="E40" s="19">
        <f>E41+E42</f>
        <v>0</v>
      </c>
      <c r="F40" s="19">
        <f t="shared" ref="F40:H40" si="6">F41+F42</f>
        <v>0</v>
      </c>
      <c r="G40" s="19">
        <f t="shared" si="6"/>
        <v>0</v>
      </c>
      <c r="H40" s="19">
        <f t="shared" si="6"/>
        <v>0</v>
      </c>
    </row>
    <row r="41" spans="1:8" ht="38.25" x14ac:dyDescent="0.2">
      <c r="A41" s="4" t="s">
        <v>125</v>
      </c>
      <c r="B41" s="15" t="s">
        <v>32</v>
      </c>
      <c r="C41" s="15" t="s">
        <v>68</v>
      </c>
      <c r="D41" s="5"/>
      <c r="E41" s="19"/>
      <c r="F41" s="19"/>
      <c r="G41" s="19"/>
      <c r="H41" s="19"/>
    </row>
    <row r="42" spans="1:8" ht="25.5" x14ac:dyDescent="0.2">
      <c r="A42" s="4" t="s">
        <v>126</v>
      </c>
      <c r="B42" s="15" t="s">
        <v>33</v>
      </c>
      <c r="C42" s="15" t="s">
        <v>69</v>
      </c>
      <c r="D42" s="5"/>
      <c r="E42" s="19"/>
      <c r="F42" s="19"/>
      <c r="G42" s="19"/>
      <c r="H42" s="19"/>
    </row>
    <row r="43" spans="1:8" x14ac:dyDescent="0.2">
      <c r="A43" s="9" t="s">
        <v>127</v>
      </c>
      <c r="B43" s="16" t="s">
        <v>34</v>
      </c>
      <c r="C43" s="16" t="s">
        <v>70</v>
      </c>
      <c r="D43" s="10"/>
      <c r="E43" s="20">
        <f>SUM(E45:E47)</f>
        <v>3666088.3</v>
      </c>
      <c r="F43" s="20">
        <f t="shared" ref="F43:H43" si="7">SUM(F45:F47)</f>
        <v>3422500</v>
      </c>
      <c r="G43" s="20">
        <f t="shared" si="7"/>
        <v>3422500</v>
      </c>
      <c r="H43" s="20">
        <f t="shared" si="7"/>
        <v>0</v>
      </c>
    </row>
    <row r="44" spans="1:8" x14ac:dyDescent="0.2">
      <c r="A44" s="4" t="s">
        <v>114</v>
      </c>
      <c r="B44" s="3"/>
      <c r="C44" s="3"/>
      <c r="D44" s="5"/>
      <c r="E44" s="19"/>
      <c r="F44" s="19"/>
      <c r="G44" s="19"/>
      <c r="H44" s="19"/>
    </row>
    <row r="45" spans="1:8" x14ac:dyDescent="0.2">
      <c r="A45" s="4" t="s">
        <v>128</v>
      </c>
      <c r="B45" s="15" t="s">
        <v>35</v>
      </c>
      <c r="C45" s="15" t="s">
        <v>71</v>
      </c>
      <c r="D45" s="5"/>
      <c r="E45" s="19">
        <v>3422500</v>
      </c>
      <c r="F45" s="19">
        <v>3422500</v>
      </c>
      <c r="G45" s="19">
        <v>3422500</v>
      </c>
      <c r="H45" s="19"/>
    </row>
    <row r="46" spans="1:8" ht="25.5" x14ac:dyDescent="0.2">
      <c r="A46" s="4" t="s">
        <v>129</v>
      </c>
      <c r="B46" s="15" t="s">
        <v>36</v>
      </c>
      <c r="C46" s="15" t="s">
        <v>72</v>
      </c>
      <c r="D46" s="5"/>
      <c r="E46" s="19"/>
      <c r="F46" s="19"/>
      <c r="G46" s="19"/>
      <c r="H46" s="19"/>
    </row>
    <row r="47" spans="1:8" x14ac:dyDescent="0.2">
      <c r="A47" s="4" t="s">
        <v>130</v>
      </c>
      <c r="B47" s="15" t="s">
        <v>37</v>
      </c>
      <c r="C47" s="15" t="s">
        <v>73</v>
      </c>
      <c r="D47" s="5"/>
      <c r="E47" s="19">
        <v>243588.3</v>
      </c>
      <c r="F47" s="19">
        <v>0</v>
      </c>
      <c r="G47" s="19">
        <v>0</v>
      </c>
      <c r="H47" s="19"/>
    </row>
    <row r="48" spans="1:8" x14ac:dyDescent="0.2">
      <c r="A48" s="9" t="s">
        <v>131</v>
      </c>
      <c r="B48" s="16" t="s">
        <v>38</v>
      </c>
      <c r="C48" s="16" t="s">
        <v>56</v>
      </c>
      <c r="D48" s="10"/>
      <c r="E48" s="20">
        <f>SUM(E50:E51)</f>
        <v>0</v>
      </c>
      <c r="F48" s="20">
        <f>SUM(F50:F51)</f>
        <v>0</v>
      </c>
      <c r="G48" s="20">
        <f>SUM(G50:G51)</f>
        <v>0</v>
      </c>
      <c r="H48" s="20">
        <f>SUM(H50:H51)</f>
        <v>0</v>
      </c>
    </row>
    <row r="49" spans="1:8" x14ac:dyDescent="0.2">
      <c r="A49" s="4" t="s">
        <v>114</v>
      </c>
      <c r="B49" s="15"/>
      <c r="C49" s="15"/>
      <c r="D49" s="5"/>
      <c r="E49" s="19"/>
      <c r="F49" s="19"/>
      <c r="G49" s="19"/>
      <c r="H49" s="19"/>
    </row>
    <row r="50" spans="1:8" x14ac:dyDescent="0.2">
      <c r="A50" s="4" t="s">
        <v>132</v>
      </c>
      <c r="B50" s="15" t="s">
        <v>39</v>
      </c>
      <c r="C50" s="15" t="s">
        <v>74</v>
      </c>
      <c r="D50" s="5"/>
      <c r="E50" s="19"/>
      <c r="F50" s="19"/>
      <c r="G50" s="19"/>
      <c r="H50" s="19"/>
    </row>
    <row r="51" spans="1:8" x14ac:dyDescent="0.2">
      <c r="A51" s="4" t="s">
        <v>5</v>
      </c>
      <c r="B51" s="15" t="s">
        <v>40</v>
      </c>
      <c r="C51" s="15" t="s">
        <v>75</v>
      </c>
      <c r="D51" s="5"/>
      <c r="E51" s="19"/>
      <c r="F51" s="19"/>
      <c r="G51" s="19"/>
      <c r="H51" s="19"/>
    </row>
    <row r="52" spans="1:8" x14ac:dyDescent="0.2">
      <c r="A52" s="9" t="s">
        <v>133</v>
      </c>
      <c r="B52" s="16" t="s">
        <v>41</v>
      </c>
      <c r="C52" s="16" t="s">
        <v>56</v>
      </c>
      <c r="D52" s="10"/>
      <c r="E52" s="20">
        <f>E53</f>
        <v>0</v>
      </c>
      <c r="F52" s="20">
        <f t="shared" ref="F52:H52" si="8">F53</f>
        <v>0</v>
      </c>
      <c r="G52" s="20">
        <f t="shared" si="8"/>
        <v>0</v>
      </c>
      <c r="H52" s="20">
        <f t="shared" si="8"/>
        <v>0</v>
      </c>
    </row>
    <row r="53" spans="1:8" ht="25.5" x14ac:dyDescent="0.2">
      <c r="A53" s="4" t="s">
        <v>134</v>
      </c>
      <c r="B53" s="15" t="s">
        <v>42</v>
      </c>
      <c r="C53" s="15" t="s">
        <v>76</v>
      </c>
      <c r="D53" s="5"/>
      <c r="E53" s="19"/>
      <c r="F53" s="19"/>
      <c r="G53" s="19"/>
      <c r="H53" s="19"/>
    </row>
    <row r="54" spans="1:8" x14ac:dyDescent="0.2">
      <c r="A54" s="9" t="s">
        <v>135</v>
      </c>
      <c r="B54" s="16" t="s">
        <v>43</v>
      </c>
      <c r="C54" s="16" t="s">
        <v>56</v>
      </c>
      <c r="D54" s="10"/>
      <c r="E54" s="20">
        <f>SUM(E56:E59)</f>
        <v>10490700</v>
      </c>
      <c r="F54" s="20">
        <f>SUM(F56:F59)</f>
        <v>10583700</v>
      </c>
      <c r="G54" s="20">
        <f>SUM(G56:G59)</f>
        <v>10687700</v>
      </c>
      <c r="H54" s="20">
        <f>SUM(H56:H59)</f>
        <v>0</v>
      </c>
    </row>
    <row r="55" spans="1:8" x14ac:dyDescent="0.2">
      <c r="A55" s="4" t="s">
        <v>100</v>
      </c>
      <c r="B55" s="3"/>
      <c r="C55" s="3"/>
      <c r="D55" s="5"/>
      <c r="E55" s="19"/>
      <c r="F55" s="19"/>
      <c r="G55" s="19"/>
      <c r="H55" s="19"/>
    </row>
    <row r="56" spans="1:8" x14ac:dyDescent="0.2">
      <c r="A56" s="4" t="s">
        <v>136</v>
      </c>
      <c r="B56" s="15" t="s">
        <v>44</v>
      </c>
      <c r="C56" s="15" t="s">
        <v>77</v>
      </c>
      <c r="D56" s="5"/>
      <c r="E56" s="19"/>
      <c r="F56" s="19"/>
      <c r="G56" s="19"/>
      <c r="H56" s="19"/>
    </row>
    <row r="57" spans="1:8" ht="25.5" x14ac:dyDescent="0.2">
      <c r="A57" s="4" t="s">
        <v>137</v>
      </c>
      <c r="B57" s="15" t="s">
        <v>45</v>
      </c>
      <c r="C57" s="15" t="s">
        <v>78</v>
      </c>
      <c r="D57" s="5"/>
      <c r="E57" s="19"/>
      <c r="F57" s="19"/>
      <c r="G57" s="19"/>
      <c r="H57" s="19"/>
    </row>
    <row r="58" spans="1:8" x14ac:dyDescent="0.2">
      <c r="A58" s="4" t="s">
        <v>138</v>
      </c>
      <c r="B58" s="15" t="s">
        <v>46</v>
      </c>
      <c r="C58" s="15" t="s">
        <v>79</v>
      </c>
      <c r="D58" s="5"/>
      <c r="E58" s="19">
        <v>7795700</v>
      </c>
      <c r="F58" s="77">
        <v>7888700</v>
      </c>
      <c r="G58" s="77">
        <v>7992700</v>
      </c>
      <c r="H58" s="19"/>
    </row>
    <row r="59" spans="1:8" x14ac:dyDescent="0.2">
      <c r="A59" s="4" t="s">
        <v>139</v>
      </c>
      <c r="B59" s="15">
        <v>2660</v>
      </c>
      <c r="C59" s="15" t="s">
        <v>80</v>
      </c>
      <c r="D59" s="5"/>
      <c r="E59" s="19">
        <v>2695000</v>
      </c>
      <c r="F59" s="19">
        <v>2695000</v>
      </c>
      <c r="G59" s="19">
        <v>2695000</v>
      </c>
      <c r="H59" s="19"/>
    </row>
    <row r="60" spans="1:8" x14ac:dyDescent="0.2">
      <c r="A60" s="9" t="s">
        <v>140</v>
      </c>
      <c r="B60" s="16" t="s">
        <v>47</v>
      </c>
      <c r="C60" s="16" t="s">
        <v>81</v>
      </c>
      <c r="D60" s="10"/>
      <c r="E60" s="20">
        <f>SUM(E62:E63)</f>
        <v>0</v>
      </c>
      <c r="F60" s="20">
        <f t="shared" ref="F60:H60" si="9">SUM(F62:F63)</f>
        <v>0</v>
      </c>
      <c r="G60" s="20">
        <f t="shared" si="9"/>
        <v>0</v>
      </c>
      <c r="H60" s="20">
        <f t="shared" si="9"/>
        <v>0</v>
      </c>
    </row>
    <row r="61" spans="1:8" x14ac:dyDescent="0.2">
      <c r="A61" s="4" t="s">
        <v>100</v>
      </c>
      <c r="B61" s="15"/>
      <c r="C61" s="15"/>
      <c r="D61" s="5"/>
      <c r="E61" s="19"/>
      <c r="F61" s="19"/>
      <c r="G61" s="19"/>
      <c r="H61" s="19"/>
    </row>
    <row r="62" spans="1:8" ht="25.5" x14ac:dyDescent="0.2">
      <c r="A62" s="4" t="s">
        <v>141</v>
      </c>
      <c r="B62" s="15" t="s">
        <v>48</v>
      </c>
      <c r="C62" s="15" t="s">
        <v>82</v>
      </c>
      <c r="D62" s="5"/>
      <c r="E62" s="19"/>
      <c r="F62" s="19"/>
      <c r="G62" s="19"/>
      <c r="H62" s="19"/>
    </row>
    <row r="63" spans="1:8" ht="25.5" x14ac:dyDescent="0.2">
      <c r="A63" s="4" t="s">
        <v>142</v>
      </c>
      <c r="B63" s="15" t="s">
        <v>49</v>
      </c>
      <c r="C63" s="15" t="s">
        <v>83</v>
      </c>
      <c r="D63" s="5"/>
      <c r="E63" s="19"/>
      <c r="F63" s="19"/>
      <c r="G63" s="19"/>
      <c r="H63" s="19"/>
    </row>
    <row r="64" spans="1:8" s="6" customFormat="1" x14ac:dyDescent="0.2">
      <c r="A64" s="7" t="s">
        <v>6</v>
      </c>
      <c r="B64" s="14" t="s">
        <v>50</v>
      </c>
      <c r="C64" s="14" t="s">
        <v>84</v>
      </c>
      <c r="D64" s="8"/>
      <c r="E64" s="18">
        <f>SUM(E66:E68)</f>
        <v>0</v>
      </c>
      <c r="F64" s="18">
        <f t="shared" ref="F64:H64" si="10">SUM(F66:F68)</f>
        <v>0</v>
      </c>
      <c r="G64" s="18">
        <f t="shared" si="10"/>
        <v>0</v>
      </c>
      <c r="H64" s="18">
        <f t="shared" si="10"/>
        <v>0</v>
      </c>
    </row>
    <row r="65" spans="1:8" x14ac:dyDescent="0.2">
      <c r="A65" s="4" t="s">
        <v>98</v>
      </c>
      <c r="B65" s="15"/>
      <c r="C65" s="15"/>
      <c r="D65" s="5"/>
      <c r="E65" s="19"/>
      <c r="F65" s="19"/>
      <c r="G65" s="19"/>
      <c r="H65" s="19"/>
    </row>
    <row r="66" spans="1:8" x14ac:dyDescent="0.2">
      <c r="A66" s="4" t="s">
        <v>143</v>
      </c>
      <c r="B66" s="15" t="s">
        <v>51</v>
      </c>
      <c r="C66" s="15">
        <v>180</v>
      </c>
      <c r="D66" s="5"/>
      <c r="E66" s="19"/>
      <c r="F66" s="19"/>
      <c r="G66" s="19"/>
      <c r="H66" s="19"/>
    </row>
    <row r="67" spans="1:8" x14ac:dyDescent="0.2">
      <c r="A67" s="4" t="s">
        <v>144</v>
      </c>
      <c r="B67" s="15" t="s">
        <v>52</v>
      </c>
      <c r="C67" s="15"/>
      <c r="D67" s="5"/>
      <c r="E67" s="19"/>
      <c r="F67" s="19"/>
      <c r="G67" s="19"/>
      <c r="H67" s="19"/>
    </row>
    <row r="68" spans="1:8" x14ac:dyDescent="0.2">
      <c r="A68" s="4" t="s">
        <v>145</v>
      </c>
      <c r="B68" s="15" t="s">
        <v>53</v>
      </c>
      <c r="C68" s="15"/>
      <c r="D68" s="5"/>
      <c r="E68" s="19"/>
      <c r="F68" s="19"/>
      <c r="G68" s="19"/>
      <c r="H68" s="19"/>
    </row>
    <row r="69" spans="1:8" s="6" customFormat="1" x14ac:dyDescent="0.2">
      <c r="A69" s="7" t="s">
        <v>7</v>
      </c>
      <c r="B69" s="14" t="s">
        <v>54</v>
      </c>
      <c r="C69" s="14" t="s">
        <v>56</v>
      </c>
      <c r="D69" s="8"/>
      <c r="E69" s="18">
        <f>E71</f>
        <v>0</v>
      </c>
      <c r="F69" s="18">
        <f t="shared" ref="F69:H69" si="11">F71</f>
        <v>0</v>
      </c>
      <c r="G69" s="18">
        <f t="shared" si="11"/>
        <v>0</v>
      </c>
      <c r="H69" s="18">
        <f t="shared" si="11"/>
        <v>0</v>
      </c>
    </row>
    <row r="70" spans="1:8" x14ac:dyDescent="0.2">
      <c r="A70" s="4" t="s">
        <v>146</v>
      </c>
      <c r="B70" s="15"/>
      <c r="C70" s="15"/>
      <c r="D70" s="5"/>
      <c r="E70" s="19"/>
      <c r="F70" s="19"/>
      <c r="G70" s="19"/>
      <c r="H70" s="19"/>
    </row>
    <row r="71" spans="1:8" x14ac:dyDescent="0.2">
      <c r="A71" s="4" t="s">
        <v>147</v>
      </c>
      <c r="B71" s="15" t="s">
        <v>55</v>
      </c>
      <c r="C71" s="15" t="s">
        <v>85</v>
      </c>
      <c r="D71" s="5"/>
      <c r="E71" s="19">
        <v>0</v>
      </c>
      <c r="F71" s="19"/>
      <c r="G71" s="19"/>
      <c r="H71" s="19"/>
    </row>
  </sheetData>
  <sheetProtection password="CC3B" sheet="1" objects="1" scenarios="1"/>
  <protectedRanges>
    <protectedRange sqref="J3:N71 A72:N81" name="Диапазон2"/>
    <protectedRange sqref="E4:G4 E6:H6 E9:H11 E13:H18 E20:H26 E28:H29 E31:H31 E33:H37 E39:H39 E41:H42 E44:H47 E49:H51 E53:H53 E55:H59 E61:H63 E65:H68 E70:H71" name="Диапазон1"/>
  </protectedRanges>
  <mergeCells count="7">
    <mergeCell ref="A1:H1"/>
    <mergeCell ref="A3:A5"/>
    <mergeCell ref="B3:B5"/>
    <mergeCell ref="C3:C5"/>
    <mergeCell ref="D3:D5"/>
    <mergeCell ref="E3:H3"/>
    <mergeCell ref="H4:H5"/>
  </mergeCells>
  <pageMargins left="0" right="0" top="0" bottom="0" header="0" footer="0"/>
  <pageSetup paperSize="9" fitToHeight="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H71"/>
  <sheetViews>
    <sheetView zoomScale="120" zoomScaleNormal="120" zoomScaleSheetLayoutView="110" workbookViewId="0">
      <pane ySplit="5" topLeftCell="A6" activePane="bottomLeft" state="frozen"/>
      <selection pane="bottomLeft" activeCell="K63" sqref="K62:K63"/>
    </sheetView>
  </sheetViews>
  <sheetFormatPr defaultRowHeight="12.75" x14ac:dyDescent="0.2"/>
  <cols>
    <col min="1" max="1" width="72.42578125" style="1" customWidth="1"/>
    <col min="2" max="2" width="6.42578125" style="2" customWidth="1"/>
    <col min="3" max="3" width="10.5703125" style="2" customWidth="1"/>
    <col min="4" max="4" width="6.7109375" style="2" customWidth="1"/>
    <col min="5" max="5" width="13.42578125" style="2" customWidth="1"/>
    <col min="6" max="6" width="14.28515625" style="2" customWidth="1"/>
    <col min="7" max="7" width="14.5703125" style="2" customWidth="1"/>
    <col min="8" max="8" width="9.28515625" style="2" customWidth="1"/>
    <col min="9" max="9" width="0" style="2" hidden="1" customWidth="1"/>
    <col min="10" max="16384" width="9.140625" style="2"/>
  </cols>
  <sheetData>
    <row r="1" spans="1:8" ht="15.75" x14ac:dyDescent="0.25">
      <c r="A1" s="141" t="s">
        <v>323</v>
      </c>
      <c r="B1" s="141"/>
      <c r="C1" s="141"/>
      <c r="D1" s="141"/>
      <c r="E1" s="141"/>
      <c r="F1" s="141"/>
      <c r="G1" s="141"/>
      <c r="H1" s="141"/>
    </row>
    <row r="2" spans="1:8" ht="4.5" customHeight="1" x14ac:dyDescent="0.2"/>
    <row r="3" spans="1:8" s="21" customFormat="1" ht="15" customHeight="1" x14ac:dyDescent="0.2">
      <c r="A3" s="86" t="s">
        <v>86</v>
      </c>
      <c r="B3" s="86" t="s">
        <v>87</v>
      </c>
      <c r="C3" s="86" t="s">
        <v>95</v>
      </c>
      <c r="D3" s="86" t="s">
        <v>96</v>
      </c>
      <c r="E3" s="87" t="s">
        <v>97</v>
      </c>
      <c r="F3" s="87"/>
      <c r="G3" s="87"/>
      <c r="H3" s="87"/>
    </row>
    <row r="4" spans="1:8" s="22" customFormat="1" ht="15" customHeight="1" x14ac:dyDescent="0.2">
      <c r="A4" s="86"/>
      <c r="B4" s="86"/>
      <c r="C4" s="86"/>
      <c r="D4" s="86"/>
      <c r="E4" s="40" t="s">
        <v>89</v>
      </c>
      <c r="F4" s="40" t="s">
        <v>90</v>
      </c>
      <c r="G4" s="40" t="s">
        <v>91</v>
      </c>
      <c r="H4" s="86" t="s">
        <v>94</v>
      </c>
    </row>
    <row r="5" spans="1:8" s="22" customFormat="1" ht="39" customHeight="1" x14ac:dyDescent="0.2">
      <c r="A5" s="86"/>
      <c r="B5" s="86"/>
      <c r="C5" s="86"/>
      <c r="D5" s="86"/>
      <c r="E5" s="40" t="s">
        <v>88</v>
      </c>
      <c r="F5" s="40" t="s">
        <v>92</v>
      </c>
      <c r="G5" s="40" t="s">
        <v>93</v>
      </c>
      <c r="H5" s="86"/>
    </row>
    <row r="6" spans="1:8" x14ac:dyDescent="0.2">
      <c r="A6" s="11" t="s">
        <v>0</v>
      </c>
      <c r="B6" s="13" t="s">
        <v>8</v>
      </c>
      <c r="C6" s="13" t="s">
        <v>56</v>
      </c>
      <c r="D6" s="12"/>
      <c r="E6" s="17"/>
      <c r="F6" s="17"/>
      <c r="G6" s="17"/>
      <c r="H6" s="17"/>
    </row>
    <row r="7" spans="1:8" x14ac:dyDescent="0.2">
      <c r="A7" s="11" t="s">
        <v>1</v>
      </c>
      <c r="B7" s="13" t="s">
        <v>9</v>
      </c>
      <c r="C7" s="13" t="s">
        <v>56</v>
      </c>
      <c r="D7" s="12"/>
      <c r="E7" s="17">
        <f>E6+E8-E30+E64-E69</f>
        <v>0</v>
      </c>
      <c r="F7" s="17">
        <f>F6+F8-F30+F64-F69</f>
        <v>0</v>
      </c>
      <c r="G7" s="17">
        <f>G6+G8-G30+G64-G69</f>
        <v>0</v>
      </c>
      <c r="H7" s="17">
        <f>H6+H8-H30+H64-H69</f>
        <v>0</v>
      </c>
    </row>
    <row r="8" spans="1:8" s="6" customFormat="1" x14ac:dyDescent="0.2">
      <c r="A8" s="7" t="s">
        <v>2</v>
      </c>
      <c r="B8" s="14" t="s">
        <v>10</v>
      </c>
      <c r="C8" s="14"/>
      <c r="D8" s="8"/>
      <c r="E8" s="18">
        <f>E10+E12+E18+E19+E24+E25+E26+E27</f>
        <v>9310554.2799999993</v>
      </c>
      <c r="F8" s="18">
        <f t="shared" ref="F8:H8" si="0">F10+F12+F18+F19+F24+F25+F26+F27</f>
        <v>9310554.2799999993</v>
      </c>
      <c r="G8" s="18">
        <f t="shared" si="0"/>
        <v>9310554.2799999993</v>
      </c>
      <c r="H8" s="18">
        <f t="shared" si="0"/>
        <v>0</v>
      </c>
    </row>
    <row r="9" spans="1:8" x14ac:dyDescent="0.2">
      <c r="A9" s="4" t="s">
        <v>98</v>
      </c>
      <c r="B9" s="15"/>
      <c r="C9" s="15"/>
      <c r="D9" s="5"/>
      <c r="E9" s="19"/>
      <c r="F9" s="19"/>
      <c r="G9" s="19"/>
      <c r="H9" s="19"/>
    </row>
    <row r="10" spans="1:8" x14ac:dyDescent="0.2">
      <c r="A10" s="9" t="s">
        <v>99</v>
      </c>
      <c r="B10" s="16" t="s">
        <v>11</v>
      </c>
      <c r="C10" s="16" t="s">
        <v>57</v>
      </c>
      <c r="D10" s="10"/>
      <c r="E10" s="20"/>
      <c r="F10" s="20"/>
      <c r="G10" s="20"/>
      <c r="H10" s="20"/>
    </row>
    <row r="11" spans="1:8" x14ac:dyDescent="0.2">
      <c r="A11" s="4"/>
      <c r="B11" s="15"/>
      <c r="C11" s="15"/>
      <c r="D11" s="5"/>
      <c r="E11" s="19"/>
      <c r="F11" s="19"/>
      <c r="G11" s="19"/>
      <c r="H11" s="19"/>
    </row>
    <row r="12" spans="1:8" x14ac:dyDescent="0.2">
      <c r="A12" s="9" t="s">
        <v>101</v>
      </c>
      <c r="B12" s="16" t="s">
        <v>12</v>
      </c>
      <c r="C12" s="16" t="s">
        <v>58</v>
      </c>
      <c r="D12" s="10"/>
      <c r="E12" s="20">
        <f>SUM(E14:E17)</f>
        <v>0</v>
      </c>
      <c r="F12" s="20">
        <f t="shared" ref="F12:H12" si="1">SUM(F14:F17)</f>
        <v>0</v>
      </c>
      <c r="G12" s="20">
        <f t="shared" si="1"/>
        <v>0</v>
      </c>
      <c r="H12" s="20">
        <f t="shared" si="1"/>
        <v>0</v>
      </c>
    </row>
    <row r="13" spans="1:8" x14ac:dyDescent="0.2">
      <c r="A13" s="4" t="s">
        <v>100</v>
      </c>
      <c r="B13" s="15"/>
      <c r="C13" s="15"/>
      <c r="D13" s="5"/>
      <c r="E13" s="19"/>
      <c r="F13" s="19"/>
      <c r="G13" s="19"/>
      <c r="H13" s="19"/>
    </row>
    <row r="14" spans="1:8" ht="26.25" customHeight="1" x14ac:dyDescent="0.2">
      <c r="A14" s="4" t="s">
        <v>102</v>
      </c>
      <c r="B14" s="15" t="s">
        <v>13</v>
      </c>
      <c r="C14" s="15" t="s">
        <v>58</v>
      </c>
      <c r="D14" s="5"/>
      <c r="E14" s="19"/>
      <c r="F14" s="19"/>
      <c r="G14" s="19"/>
      <c r="H14" s="19"/>
    </row>
    <row r="15" spans="1:8" x14ac:dyDescent="0.2">
      <c r="A15" s="4" t="s">
        <v>103</v>
      </c>
      <c r="B15" s="15" t="s">
        <v>14</v>
      </c>
      <c r="C15" s="15" t="s">
        <v>58</v>
      </c>
      <c r="D15" s="5"/>
      <c r="E15" s="19"/>
      <c r="F15" s="19"/>
      <c r="G15" s="19"/>
      <c r="H15" s="19"/>
    </row>
    <row r="16" spans="1:8" x14ac:dyDescent="0.2">
      <c r="A16" s="4" t="s">
        <v>104</v>
      </c>
      <c r="B16" s="15" t="s">
        <v>15</v>
      </c>
      <c r="C16" s="15" t="s">
        <v>58</v>
      </c>
      <c r="D16" s="5"/>
      <c r="E16" s="19"/>
      <c r="F16" s="19"/>
      <c r="G16" s="19"/>
      <c r="H16" s="19"/>
    </row>
    <row r="17" spans="1:8" x14ac:dyDescent="0.2">
      <c r="A17" s="4" t="s">
        <v>105</v>
      </c>
      <c r="B17" s="15" t="s">
        <v>16</v>
      </c>
      <c r="C17" s="15" t="s">
        <v>58</v>
      </c>
      <c r="D17" s="5"/>
      <c r="E17" s="19"/>
      <c r="F17" s="19"/>
      <c r="G17" s="19"/>
      <c r="H17" s="19"/>
    </row>
    <row r="18" spans="1:8" x14ac:dyDescent="0.2">
      <c r="A18" s="9" t="s">
        <v>106</v>
      </c>
      <c r="B18" s="16" t="s">
        <v>17</v>
      </c>
      <c r="C18" s="16" t="s">
        <v>59</v>
      </c>
      <c r="D18" s="10"/>
      <c r="E18" s="20"/>
      <c r="F18" s="20"/>
      <c r="G18" s="20"/>
      <c r="H18" s="20"/>
    </row>
    <row r="19" spans="1:8" x14ac:dyDescent="0.2">
      <c r="A19" s="9" t="s">
        <v>107</v>
      </c>
      <c r="B19" s="16" t="s">
        <v>18</v>
      </c>
      <c r="C19" s="16" t="s">
        <v>60</v>
      </c>
      <c r="D19" s="10"/>
      <c r="E19" s="20">
        <f>SUM(E21:E23)</f>
        <v>9310554.2799999993</v>
      </c>
      <c r="F19" s="20">
        <f t="shared" ref="F19:H19" si="2">SUM(F21:F23)</f>
        <v>9310554.2799999993</v>
      </c>
      <c r="G19" s="20">
        <f t="shared" si="2"/>
        <v>9310554.2799999993</v>
      </c>
      <c r="H19" s="20">
        <f t="shared" si="2"/>
        <v>0</v>
      </c>
    </row>
    <row r="20" spans="1:8" x14ac:dyDescent="0.2">
      <c r="A20" s="4" t="s">
        <v>100</v>
      </c>
      <c r="B20" s="15"/>
      <c r="C20" s="15"/>
      <c r="D20" s="5"/>
      <c r="E20" s="19"/>
      <c r="F20" s="19"/>
      <c r="G20" s="19"/>
      <c r="H20" s="19"/>
    </row>
    <row r="21" spans="1:8" x14ac:dyDescent="0.2">
      <c r="A21" s="4" t="s">
        <v>108</v>
      </c>
      <c r="B21" s="15" t="s">
        <v>19</v>
      </c>
      <c r="C21" s="15" t="s">
        <v>60</v>
      </c>
      <c r="D21" s="5"/>
      <c r="E21" s="19">
        <v>9310554.2799999993</v>
      </c>
      <c r="F21" s="19">
        <v>9310554.2799999993</v>
      </c>
      <c r="G21" s="19">
        <v>9310554.2799999993</v>
      </c>
      <c r="H21" s="19"/>
    </row>
    <row r="22" spans="1:8" x14ac:dyDescent="0.2">
      <c r="A22" s="4" t="s">
        <v>109</v>
      </c>
      <c r="B22" s="15" t="s">
        <v>20</v>
      </c>
      <c r="C22" s="15" t="s">
        <v>60</v>
      </c>
      <c r="D22" s="5"/>
      <c r="E22" s="19"/>
      <c r="F22" s="19"/>
      <c r="G22" s="19"/>
      <c r="H22" s="19"/>
    </row>
    <row r="23" spans="1:8" x14ac:dyDescent="0.2">
      <c r="A23" s="4" t="s">
        <v>3</v>
      </c>
      <c r="B23" s="15">
        <v>1430</v>
      </c>
      <c r="C23" s="15" t="s">
        <v>60</v>
      </c>
      <c r="D23" s="5"/>
      <c r="E23" s="19"/>
      <c r="F23" s="19"/>
      <c r="G23" s="19"/>
      <c r="H23" s="19"/>
    </row>
    <row r="24" spans="1:8" x14ac:dyDescent="0.2">
      <c r="A24" s="9" t="s">
        <v>110</v>
      </c>
      <c r="B24" s="16" t="s">
        <v>21</v>
      </c>
      <c r="C24" s="16" t="s">
        <v>61</v>
      </c>
      <c r="D24" s="10"/>
      <c r="E24" s="20"/>
      <c r="F24" s="20"/>
      <c r="G24" s="20"/>
      <c r="H24" s="20"/>
    </row>
    <row r="25" spans="1:8" x14ac:dyDescent="0.2">
      <c r="A25" s="9" t="s">
        <v>111</v>
      </c>
      <c r="B25" s="16" t="s">
        <v>22</v>
      </c>
      <c r="C25" s="16" t="s">
        <v>62</v>
      </c>
      <c r="D25" s="10"/>
      <c r="E25" s="20"/>
      <c r="F25" s="20"/>
      <c r="G25" s="20"/>
      <c r="H25" s="20"/>
    </row>
    <row r="26" spans="1:8" x14ac:dyDescent="0.2">
      <c r="A26" s="9" t="s">
        <v>112</v>
      </c>
      <c r="B26" s="16" t="s">
        <v>23</v>
      </c>
      <c r="C26" s="16"/>
      <c r="D26" s="10"/>
      <c r="E26" s="20"/>
      <c r="F26" s="20"/>
      <c r="G26" s="20"/>
      <c r="H26" s="20"/>
    </row>
    <row r="27" spans="1:8" x14ac:dyDescent="0.2">
      <c r="A27" s="9" t="s">
        <v>113</v>
      </c>
      <c r="B27" s="16" t="s">
        <v>24</v>
      </c>
      <c r="C27" s="16" t="s">
        <v>56</v>
      </c>
      <c r="D27" s="10"/>
      <c r="E27" s="20">
        <f>E29</f>
        <v>0</v>
      </c>
      <c r="F27" s="20">
        <f t="shared" ref="F27:H27" si="3">F29</f>
        <v>0</v>
      </c>
      <c r="G27" s="20">
        <f t="shared" si="3"/>
        <v>0</v>
      </c>
      <c r="H27" s="20">
        <f t="shared" si="3"/>
        <v>0</v>
      </c>
    </row>
    <row r="28" spans="1:8" x14ac:dyDescent="0.2">
      <c r="A28" s="4" t="s">
        <v>114</v>
      </c>
      <c r="B28" s="15"/>
      <c r="C28" s="15"/>
      <c r="D28" s="5"/>
      <c r="E28" s="19"/>
      <c r="F28" s="19"/>
      <c r="G28" s="19"/>
      <c r="H28" s="19"/>
    </row>
    <row r="29" spans="1:8" ht="25.5" x14ac:dyDescent="0.2">
      <c r="A29" s="4" t="s">
        <v>115</v>
      </c>
      <c r="B29" s="15" t="s">
        <v>25</v>
      </c>
      <c r="C29" s="15" t="s">
        <v>63</v>
      </c>
      <c r="D29" s="5"/>
      <c r="E29" s="19"/>
      <c r="F29" s="19"/>
      <c r="G29" s="19"/>
      <c r="H29" s="19"/>
    </row>
    <row r="30" spans="1:8" s="6" customFormat="1" x14ac:dyDescent="0.2">
      <c r="A30" s="7" t="s">
        <v>4</v>
      </c>
      <c r="B30" s="14" t="s">
        <v>26</v>
      </c>
      <c r="C30" s="14" t="s">
        <v>56</v>
      </c>
      <c r="D30" s="8"/>
      <c r="E30" s="18">
        <f>E32+E38+E43+E48+E52+E54+E60</f>
        <v>9310554.2799999993</v>
      </c>
      <c r="F30" s="18">
        <f>F32+F38+F43+F48+F52+F54+F60</f>
        <v>9310554.2799999993</v>
      </c>
      <c r="G30" s="18">
        <f>G32+G38+G43+G48+G52+G54+G60</f>
        <v>9310554.2799999993</v>
      </c>
      <c r="H30" s="18">
        <f>H32+H38+H43+H48+H52+H54+H60</f>
        <v>0</v>
      </c>
    </row>
    <row r="31" spans="1:8" x14ac:dyDescent="0.2">
      <c r="A31" s="4" t="s">
        <v>98</v>
      </c>
      <c r="B31" s="15"/>
      <c r="C31" s="15"/>
      <c r="D31" s="5"/>
      <c r="E31" s="19"/>
      <c r="F31" s="19"/>
      <c r="G31" s="19"/>
      <c r="H31" s="19"/>
    </row>
    <row r="32" spans="1:8" x14ac:dyDescent="0.2">
      <c r="A32" s="9" t="s">
        <v>116</v>
      </c>
      <c r="B32" s="16" t="s">
        <v>27</v>
      </c>
      <c r="C32" s="16" t="s">
        <v>56</v>
      </c>
      <c r="D32" s="10"/>
      <c r="E32" s="20">
        <f>SUM(E34:E37)</f>
        <v>8011040</v>
      </c>
      <c r="F32" s="20">
        <f t="shared" ref="F32:H32" si="4">SUM(F34:F37)</f>
        <v>8011040</v>
      </c>
      <c r="G32" s="20">
        <f t="shared" si="4"/>
        <v>8011040</v>
      </c>
      <c r="H32" s="20">
        <f t="shared" si="4"/>
        <v>0</v>
      </c>
    </row>
    <row r="33" spans="1:8" x14ac:dyDescent="0.2">
      <c r="A33" s="4" t="s">
        <v>100</v>
      </c>
      <c r="B33" s="3"/>
      <c r="C33" s="3"/>
      <c r="D33" s="5"/>
      <c r="E33" s="19"/>
      <c r="F33" s="19"/>
      <c r="G33" s="19"/>
      <c r="H33" s="19"/>
    </row>
    <row r="34" spans="1:8" x14ac:dyDescent="0.2">
      <c r="A34" s="4" t="s">
        <v>117</v>
      </c>
      <c r="B34" s="15" t="s">
        <v>28</v>
      </c>
      <c r="C34" s="15" t="s">
        <v>64</v>
      </c>
      <c r="D34" s="5"/>
      <c r="E34" s="19">
        <v>6152873</v>
      </c>
      <c r="F34" s="19">
        <v>6152873</v>
      </c>
      <c r="G34" s="19">
        <v>6152873</v>
      </c>
      <c r="H34" s="19"/>
    </row>
    <row r="35" spans="1:8" x14ac:dyDescent="0.2">
      <c r="A35" s="4" t="s">
        <v>118</v>
      </c>
      <c r="B35" s="15" t="s">
        <v>29</v>
      </c>
      <c r="C35" s="15" t="s">
        <v>65</v>
      </c>
      <c r="D35" s="5"/>
      <c r="E35" s="19"/>
      <c r="F35" s="19"/>
      <c r="G35" s="19"/>
      <c r="H35" s="19"/>
    </row>
    <row r="36" spans="1:8" ht="25.5" x14ac:dyDescent="0.2">
      <c r="A36" s="4" t="s">
        <v>119</v>
      </c>
      <c r="B36" s="15" t="s">
        <v>30</v>
      </c>
      <c r="C36" s="15" t="s">
        <v>66</v>
      </c>
      <c r="D36" s="5"/>
      <c r="E36" s="19"/>
      <c r="F36" s="19"/>
      <c r="G36" s="19"/>
      <c r="H36" s="19"/>
    </row>
    <row r="37" spans="1:8" ht="25.5" x14ac:dyDescent="0.2">
      <c r="A37" s="4" t="s">
        <v>120</v>
      </c>
      <c r="B37" s="15" t="s">
        <v>31</v>
      </c>
      <c r="C37" s="15" t="s">
        <v>67</v>
      </c>
      <c r="D37" s="5"/>
      <c r="E37" s="19">
        <v>1858167</v>
      </c>
      <c r="F37" s="19">
        <v>1858167</v>
      </c>
      <c r="G37" s="19">
        <v>1858167</v>
      </c>
      <c r="H37" s="19"/>
    </row>
    <row r="38" spans="1:8" x14ac:dyDescent="0.2">
      <c r="A38" s="9" t="s">
        <v>121</v>
      </c>
      <c r="B38" s="16">
        <v>2200</v>
      </c>
      <c r="C38" s="16">
        <v>300</v>
      </c>
      <c r="D38" s="10"/>
      <c r="E38" s="20">
        <f>E40</f>
        <v>0</v>
      </c>
      <c r="F38" s="20">
        <f t="shared" ref="F38:H38" si="5">F40</f>
        <v>0</v>
      </c>
      <c r="G38" s="20">
        <f t="shared" si="5"/>
        <v>0</v>
      </c>
      <c r="H38" s="20">
        <f t="shared" si="5"/>
        <v>0</v>
      </c>
    </row>
    <row r="39" spans="1:8" x14ac:dyDescent="0.2">
      <c r="A39" s="4" t="s">
        <v>100</v>
      </c>
      <c r="B39" s="15"/>
      <c r="C39" s="15"/>
      <c r="D39" s="5"/>
      <c r="E39" s="19"/>
      <c r="F39" s="19"/>
      <c r="G39" s="19"/>
      <c r="H39" s="19"/>
    </row>
    <row r="40" spans="1:8" ht="25.5" x14ac:dyDescent="0.2">
      <c r="A40" s="4" t="s">
        <v>124</v>
      </c>
      <c r="B40" s="15" t="s">
        <v>122</v>
      </c>
      <c r="C40" s="15" t="s">
        <v>123</v>
      </c>
      <c r="D40" s="5"/>
      <c r="E40" s="19">
        <f>E41+E42</f>
        <v>0</v>
      </c>
      <c r="F40" s="19">
        <f t="shared" ref="F40:H40" si="6">F41+F42</f>
        <v>0</v>
      </c>
      <c r="G40" s="19">
        <f t="shared" si="6"/>
        <v>0</v>
      </c>
      <c r="H40" s="19">
        <f t="shared" si="6"/>
        <v>0</v>
      </c>
    </row>
    <row r="41" spans="1:8" ht="38.25" x14ac:dyDescent="0.2">
      <c r="A41" s="4" t="s">
        <v>125</v>
      </c>
      <c r="B41" s="15" t="s">
        <v>32</v>
      </c>
      <c r="C41" s="15" t="s">
        <v>68</v>
      </c>
      <c r="D41" s="5"/>
      <c r="E41" s="19"/>
      <c r="F41" s="19"/>
      <c r="G41" s="19"/>
      <c r="H41" s="19"/>
    </row>
    <row r="42" spans="1:8" ht="25.5" x14ac:dyDescent="0.2">
      <c r="A42" s="4" t="s">
        <v>126</v>
      </c>
      <c r="B42" s="15" t="s">
        <v>33</v>
      </c>
      <c r="C42" s="15" t="s">
        <v>69</v>
      </c>
      <c r="D42" s="5"/>
      <c r="E42" s="19"/>
      <c r="F42" s="19"/>
      <c r="G42" s="19"/>
      <c r="H42" s="19"/>
    </row>
    <row r="43" spans="1:8" x14ac:dyDescent="0.2">
      <c r="A43" s="9" t="s">
        <v>127</v>
      </c>
      <c r="B43" s="16" t="s">
        <v>34</v>
      </c>
      <c r="C43" s="16" t="s">
        <v>70</v>
      </c>
      <c r="D43" s="10"/>
      <c r="E43" s="20">
        <f>SUM(E45:E47)</f>
        <v>0</v>
      </c>
      <c r="F43" s="20">
        <f t="shared" ref="F43:H43" si="7">SUM(F45:F47)</f>
        <v>0</v>
      </c>
      <c r="G43" s="20">
        <f t="shared" si="7"/>
        <v>0</v>
      </c>
      <c r="H43" s="20">
        <f t="shared" si="7"/>
        <v>0</v>
      </c>
    </row>
    <row r="44" spans="1:8" x14ac:dyDescent="0.2">
      <c r="A44" s="4" t="s">
        <v>114</v>
      </c>
      <c r="B44" s="3"/>
      <c r="C44" s="3"/>
      <c r="D44" s="5"/>
      <c r="E44" s="19"/>
      <c r="F44" s="19"/>
      <c r="G44" s="19"/>
      <c r="H44" s="19"/>
    </row>
    <row r="45" spans="1:8" x14ac:dyDescent="0.2">
      <c r="A45" s="4" t="s">
        <v>128</v>
      </c>
      <c r="B45" s="15" t="s">
        <v>35</v>
      </c>
      <c r="C45" s="15" t="s">
        <v>71</v>
      </c>
      <c r="D45" s="5"/>
      <c r="E45" s="19"/>
      <c r="F45" s="19"/>
      <c r="G45" s="19"/>
      <c r="H45" s="19"/>
    </row>
    <row r="46" spans="1:8" ht="25.5" x14ac:dyDescent="0.2">
      <c r="A46" s="4" t="s">
        <v>129</v>
      </c>
      <c r="B46" s="15" t="s">
        <v>36</v>
      </c>
      <c r="C46" s="15" t="s">
        <v>72</v>
      </c>
      <c r="D46" s="5"/>
      <c r="E46" s="19"/>
      <c r="F46" s="19"/>
      <c r="G46" s="19"/>
      <c r="H46" s="19"/>
    </row>
    <row r="47" spans="1:8" x14ac:dyDescent="0.2">
      <c r="A47" s="4" t="s">
        <v>130</v>
      </c>
      <c r="B47" s="15" t="s">
        <v>37</v>
      </c>
      <c r="C47" s="15" t="s">
        <v>73</v>
      </c>
      <c r="D47" s="5"/>
      <c r="E47" s="19"/>
      <c r="F47" s="19"/>
      <c r="G47" s="19"/>
      <c r="H47" s="19"/>
    </row>
    <row r="48" spans="1:8" x14ac:dyDescent="0.2">
      <c r="A48" s="9" t="s">
        <v>131</v>
      </c>
      <c r="B48" s="16" t="s">
        <v>38</v>
      </c>
      <c r="C48" s="16" t="s">
        <v>56</v>
      </c>
      <c r="D48" s="10"/>
      <c r="E48" s="20">
        <f>SUM(E50:E51)</f>
        <v>0</v>
      </c>
      <c r="F48" s="20">
        <f>SUM(F50:F51)</f>
        <v>0</v>
      </c>
      <c r="G48" s="20">
        <f>SUM(G50:G51)</f>
        <v>0</v>
      </c>
      <c r="H48" s="20">
        <f>SUM(H50:H51)</f>
        <v>0</v>
      </c>
    </row>
    <row r="49" spans="1:8" x14ac:dyDescent="0.2">
      <c r="A49" s="4" t="s">
        <v>114</v>
      </c>
      <c r="B49" s="15"/>
      <c r="C49" s="15"/>
      <c r="D49" s="5"/>
      <c r="E49" s="19"/>
      <c r="F49" s="19"/>
      <c r="G49" s="19"/>
      <c r="H49" s="19"/>
    </row>
    <row r="50" spans="1:8" x14ac:dyDescent="0.2">
      <c r="A50" s="4" t="s">
        <v>132</v>
      </c>
      <c r="B50" s="15" t="s">
        <v>39</v>
      </c>
      <c r="C50" s="15" t="s">
        <v>74</v>
      </c>
      <c r="D50" s="5"/>
      <c r="E50" s="19"/>
      <c r="F50" s="19"/>
      <c r="G50" s="19"/>
      <c r="H50" s="19"/>
    </row>
    <row r="51" spans="1:8" x14ac:dyDescent="0.2">
      <c r="A51" s="4" t="s">
        <v>5</v>
      </c>
      <c r="B51" s="15" t="s">
        <v>40</v>
      </c>
      <c r="C51" s="15" t="s">
        <v>75</v>
      </c>
      <c r="D51" s="5"/>
      <c r="E51" s="19"/>
      <c r="F51" s="19"/>
      <c r="G51" s="19"/>
      <c r="H51" s="19"/>
    </row>
    <row r="52" spans="1:8" x14ac:dyDescent="0.2">
      <c r="A52" s="9" t="s">
        <v>133</v>
      </c>
      <c r="B52" s="16" t="s">
        <v>41</v>
      </c>
      <c r="C52" s="16" t="s">
        <v>56</v>
      </c>
      <c r="D52" s="10"/>
      <c r="E52" s="20">
        <f>E53</f>
        <v>0</v>
      </c>
      <c r="F52" s="20">
        <f t="shared" ref="F52:H52" si="8">F53</f>
        <v>0</v>
      </c>
      <c r="G52" s="20">
        <f t="shared" si="8"/>
        <v>0</v>
      </c>
      <c r="H52" s="20">
        <f t="shared" si="8"/>
        <v>0</v>
      </c>
    </row>
    <row r="53" spans="1:8" ht="25.5" x14ac:dyDescent="0.2">
      <c r="A53" s="4" t="s">
        <v>134</v>
      </c>
      <c r="B53" s="15" t="s">
        <v>42</v>
      </c>
      <c r="C53" s="15" t="s">
        <v>76</v>
      </c>
      <c r="D53" s="5"/>
      <c r="E53" s="19"/>
      <c r="F53" s="19"/>
      <c r="G53" s="19"/>
      <c r="H53" s="19"/>
    </row>
    <row r="54" spans="1:8" x14ac:dyDescent="0.2">
      <c r="A54" s="9" t="s">
        <v>135</v>
      </c>
      <c r="B54" s="16" t="s">
        <v>43</v>
      </c>
      <c r="C54" s="16" t="s">
        <v>56</v>
      </c>
      <c r="D54" s="10"/>
      <c r="E54" s="20">
        <f>SUM(E56:E59)</f>
        <v>1299514.28</v>
      </c>
      <c r="F54" s="20">
        <f>SUM(F56:F59)</f>
        <v>1299514.28</v>
      </c>
      <c r="G54" s="20">
        <f>SUM(G56:G59)</f>
        <v>1299514.28</v>
      </c>
      <c r="H54" s="20">
        <f>SUM(H56:H59)</f>
        <v>0</v>
      </c>
    </row>
    <row r="55" spans="1:8" x14ac:dyDescent="0.2">
      <c r="A55" s="4" t="s">
        <v>100</v>
      </c>
      <c r="B55" s="3"/>
      <c r="C55" s="3"/>
      <c r="D55" s="5"/>
      <c r="E55" s="19"/>
      <c r="F55" s="19"/>
      <c r="G55" s="19"/>
      <c r="H55" s="19"/>
    </row>
    <row r="56" spans="1:8" x14ac:dyDescent="0.2">
      <c r="A56" s="4" t="s">
        <v>136</v>
      </c>
      <c r="B56" s="15" t="s">
        <v>44</v>
      </c>
      <c r="C56" s="15" t="s">
        <v>77</v>
      </c>
      <c r="D56" s="5"/>
      <c r="E56" s="19"/>
      <c r="F56" s="19"/>
      <c r="G56" s="19"/>
      <c r="H56" s="19"/>
    </row>
    <row r="57" spans="1:8" ht="25.5" x14ac:dyDescent="0.2">
      <c r="A57" s="4" t="s">
        <v>137</v>
      </c>
      <c r="B57" s="15" t="s">
        <v>45</v>
      </c>
      <c r="C57" s="15" t="s">
        <v>78</v>
      </c>
      <c r="D57" s="5"/>
      <c r="E57" s="19"/>
      <c r="F57" s="19"/>
      <c r="G57" s="19"/>
      <c r="H57" s="19"/>
    </row>
    <row r="58" spans="1:8" x14ac:dyDescent="0.2">
      <c r="A58" s="4" t="s">
        <v>138</v>
      </c>
      <c r="B58" s="15" t="s">
        <v>46</v>
      </c>
      <c r="C58" s="15" t="s">
        <v>79</v>
      </c>
      <c r="D58" s="5"/>
      <c r="E58" s="19">
        <v>1299514.28</v>
      </c>
      <c r="F58" s="19">
        <v>1299514.28</v>
      </c>
      <c r="G58" s="19">
        <v>1299514.28</v>
      </c>
      <c r="H58" s="19"/>
    </row>
    <row r="59" spans="1:8" x14ac:dyDescent="0.2">
      <c r="A59" s="4" t="s">
        <v>139</v>
      </c>
      <c r="B59" s="15">
        <v>2660</v>
      </c>
      <c r="C59" s="15" t="s">
        <v>80</v>
      </c>
      <c r="D59" s="5"/>
      <c r="E59" s="19"/>
      <c r="F59" s="19"/>
      <c r="G59" s="19"/>
      <c r="H59" s="19"/>
    </row>
    <row r="60" spans="1:8" x14ac:dyDescent="0.2">
      <c r="A60" s="9" t="s">
        <v>140</v>
      </c>
      <c r="B60" s="16" t="s">
        <v>47</v>
      </c>
      <c r="C60" s="16" t="s">
        <v>81</v>
      </c>
      <c r="D60" s="10"/>
      <c r="E60" s="20">
        <f>SUM(E62:E63)</f>
        <v>0</v>
      </c>
      <c r="F60" s="20">
        <f t="shared" ref="F60:H60" si="9">SUM(F62:F63)</f>
        <v>0</v>
      </c>
      <c r="G60" s="20">
        <f t="shared" si="9"/>
        <v>0</v>
      </c>
      <c r="H60" s="20">
        <f t="shared" si="9"/>
        <v>0</v>
      </c>
    </row>
    <row r="61" spans="1:8" x14ac:dyDescent="0.2">
      <c r="A61" s="4" t="s">
        <v>100</v>
      </c>
      <c r="B61" s="15"/>
      <c r="C61" s="15"/>
      <c r="D61" s="5"/>
      <c r="E61" s="19"/>
      <c r="F61" s="19"/>
      <c r="G61" s="19"/>
      <c r="H61" s="19"/>
    </row>
    <row r="62" spans="1:8" ht="25.5" x14ac:dyDescent="0.2">
      <c r="A62" s="4" t="s">
        <v>141</v>
      </c>
      <c r="B62" s="15" t="s">
        <v>48</v>
      </c>
      <c r="C62" s="15" t="s">
        <v>82</v>
      </c>
      <c r="D62" s="5"/>
      <c r="E62" s="19"/>
      <c r="F62" s="19"/>
      <c r="G62" s="19"/>
      <c r="H62" s="19"/>
    </row>
    <row r="63" spans="1:8" ht="25.5" x14ac:dyDescent="0.2">
      <c r="A63" s="4" t="s">
        <v>142</v>
      </c>
      <c r="B63" s="15" t="s">
        <v>49</v>
      </c>
      <c r="C63" s="15" t="s">
        <v>83</v>
      </c>
      <c r="D63" s="5"/>
      <c r="E63" s="19"/>
      <c r="F63" s="19"/>
      <c r="G63" s="19"/>
      <c r="H63" s="19"/>
    </row>
    <row r="64" spans="1:8" s="6" customFormat="1" x14ac:dyDescent="0.2">
      <c r="A64" s="7" t="s">
        <v>6</v>
      </c>
      <c r="B64" s="14" t="s">
        <v>50</v>
      </c>
      <c r="C64" s="14" t="s">
        <v>84</v>
      </c>
      <c r="D64" s="8"/>
      <c r="E64" s="18">
        <f>SUM(E66:E68)</f>
        <v>0</v>
      </c>
      <c r="F64" s="18">
        <f t="shared" ref="F64:H64" si="10">SUM(F66:F68)</f>
        <v>0</v>
      </c>
      <c r="G64" s="18">
        <f t="shared" si="10"/>
        <v>0</v>
      </c>
      <c r="H64" s="18">
        <f t="shared" si="10"/>
        <v>0</v>
      </c>
    </row>
    <row r="65" spans="1:8" x14ac:dyDescent="0.2">
      <c r="A65" s="4" t="s">
        <v>98</v>
      </c>
      <c r="B65" s="15"/>
      <c r="C65" s="15"/>
      <c r="D65" s="5"/>
      <c r="E65" s="19"/>
      <c r="F65" s="19"/>
      <c r="G65" s="19"/>
      <c r="H65" s="19"/>
    </row>
    <row r="66" spans="1:8" x14ac:dyDescent="0.2">
      <c r="A66" s="4" t="s">
        <v>143</v>
      </c>
      <c r="B66" s="15" t="s">
        <v>51</v>
      </c>
      <c r="C66" s="15">
        <v>180</v>
      </c>
      <c r="D66" s="5"/>
      <c r="E66" s="19"/>
      <c r="F66" s="19"/>
      <c r="G66" s="19"/>
      <c r="H66" s="19"/>
    </row>
    <row r="67" spans="1:8" x14ac:dyDescent="0.2">
      <c r="A67" s="4" t="s">
        <v>144</v>
      </c>
      <c r="B67" s="15" t="s">
        <v>52</v>
      </c>
      <c r="C67" s="15"/>
      <c r="D67" s="5"/>
      <c r="E67" s="19"/>
      <c r="F67" s="19"/>
      <c r="G67" s="19"/>
      <c r="H67" s="19"/>
    </row>
    <row r="68" spans="1:8" x14ac:dyDescent="0.2">
      <c r="A68" s="4" t="s">
        <v>145</v>
      </c>
      <c r="B68" s="15" t="s">
        <v>53</v>
      </c>
      <c r="C68" s="15"/>
      <c r="D68" s="5"/>
      <c r="E68" s="19"/>
      <c r="F68" s="19"/>
      <c r="G68" s="19"/>
      <c r="H68" s="19"/>
    </row>
    <row r="69" spans="1:8" s="6" customFormat="1" x14ac:dyDescent="0.2">
      <c r="A69" s="7" t="s">
        <v>7</v>
      </c>
      <c r="B69" s="14" t="s">
        <v>54</v>
      </c>
      <c r="C69" s="14" t="s">
        <v>56</v>
      </c>
      <c r="D69" s="8"/>
      <c r="E69" s="18">
        <f>E71</f>
        <v>0</v>
      </c>
      <c r="F69" s="18">
        <f t="shared" ref="F69:H69" si="11">F71</f>
        <v>0</v>
      </c>
      <c r="G69" s="18">
        <f t="shared" si="11"/>
        <v>0</v>
      </c>
      <c r="H69" s="18">
        <f t="shared" si="11"/>
        <v>0</v>
      </c>
    </row>
    <row r="70" spans="1:8" x14ac:dyDescent="0.2">
      <c r="A70" s="4" t="s">
        <v>146</v>
      </c>
      <c r="B70" s="15"/>
      <c r="C70" s="15"/>
      <c r="D70" s="5"/>
      <c r="E70" s="19"/>
      <c r="F70" s="19"/>
      <c r="G70" s="19"/>
      <c r="H70" s="19"/>
    </row>
    <row r="71" spans="1:8" x14ac:dyDescent="0.2">
      <c r="A71" s="4" t="s">
        <v>147</v>
      </c>
      <c r="B71" s="15" t="s">
        <v>55</v>
      </c>
      <c r="C71" s="15" t="s">
        <v>85</v>
      </c>
      <c r="D71" s="5"/>
      <c r="E71" s="19"/>
      <c r="F71" s="19"/>
      <c r="G71" s="19"/>
      <c r="H71" s="19"/>
    </row>
  </sheetData>
  <sheetProtection password="CC3B" sheet="1" objects="1" scenarios="1"/>
  <protectedRanges>
    <protectedRange sqref="J3:M71 A72:M79" name="Диапазон2"/>
    <protectedRange sqref="E4:G4 E6:H6 E9:H11 E13:H18 E20:H26 E28:H29 E31:H31 E33:H37 E39:H39 E41:H42 E44:H47 E49:H51 E53:H53 E55:H59 E61:H63 E65:H68 E70:H71" name="Диапазон1"/>
  </protectedRanges>
  <mergeCells count="7">
    <mergeCell ref="A1:H1"/>
    <mergeCell ref="A3:A5"/>
    <mergeCell ref="B3:B5"/>
    <mergeCell ref="C3:C5"/>
    <mergeCell ref="D3:D5"/>
    <mergeCell ref="E3:H3"/>
    <mergeCell ref="H4:H5"/>
  </mergeCells>
  <pageMargins left="0" right="0" top="0" bottom="0" header="0" footer="0"/>
  <pageSetup paperSize="9" fitToHeight="2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H71"/>
  <sheetViews>
    <sheetView zoomScale="120" zoomScaleNormal="120" zoomScaleSheetLayoutView="110" workbookViewId="0">
      <pane ySplit="5" topLeftCell="A6" activePane="bottomLeft" state="frozen"/>
      <selection pane="bottomLeft" activeCell="K61" sqref="K61"/>
    </sheetView>
  </sheetViews>
  <sheetFormatPr defaultRowHeight="12.75" x14ac:dyDescent="0.2"/>
  <cols>
    <col min="1" max="1" width="72.42578125" style="1" customWidth="1"/>
    <col min="2" max="2" width="6.42578125" style="2" customWidth="1"/>
    <col min="3" max="3" width="10.5703125" style="2" customWidth="1"/>
    <col min="4" max="4" width="6.7109375" style="2" customWidth="1"/>
    <col min="5" max="5" width="13.42578125" style="2" customWidth="1"/>
    <col min="6" max="6" width="14.28515625" style="2" customWidth="1"/>
    <col min="7" max="7" width="14.5703125" style="2" customWidth="1"/>
    <col min="8" max="8" width="9.28515625" style="2" customWidth="1"/>
    <col min="9" max="9" width="0" style="2" hidden="1" customWidth="1"/>
    <col min="10" max="16384" width="9.140625" style="2"/>
  </cols>
  <sheetData>
    <row r="1" spans="1:8" ht="15.75" x14ac:dyDescent="0.25">
      <c r="A1" s="141" t="s">
        <v>324</v>
      </c>
      <c r="B1" s="141"/>
      <c r="C1" s="141"/>
      <c r="D1" s="141"/>
      <c r="E1" s="141"/>
      <c r="F1" s="141"/>
      <c r="G1" s="141"/>
      <c r="H1" s="141"/>
    </row>
    <row r="2" spans="1:8" ht="4.5" customHeight="1" x14ac:dyDescent="0.2"/>
    <row r="3" spans="1:8" s="21" customFormat="1" ht="15" customHeight="1" x14ac:dyDescent="0.2">
      <c r="A3" s="86" t="s">
        <v>86</v>
      </c>
      <c r="B3" s="86" t="s">
        <v>87</v>
      </c>
      <c r="C3" s="86" t="s">
        <v>95</v>
      </c>
      <c r="D3" s="86" t="s">
        <v>96</v>
      </c>
      <c r="E3" s="87" t="s">
        <v>97</v>
      </c>
      <c r="F3" s="87"/>
      <c r="G3" s="87"/>
      <c r="H3" s="87"/>
    </row>
    <row r="4" spans="1:8" s="22" customFormat="1" ht="15" customHeight="1" x14ac:dyDescent="0.2">
      <c r="A4" s="86"/>
      <c r="B4" s="86"/>
      <c r="C4" s="86"/>
      <c r="D4" s="86"/>
      <c r="E4" s="40" t="s">
        <v>89</v>
      </c>
      <c r="F4" s="40" t="s">
        <v>90</v>
      </c>
      <c r="G4" s="40" t="s">
        <v>91</v>
      </c>
      <c r="H4" s="86" t="s">
        <v>94</v>
      </c>
    </row>
    <row r="5" spans="1:8" s="22" customFormat="1" ht="39" customHeight="1" x14ac:dyDescent="0.2">
      <c r="A5" s="86"/>
      <c r="B5" s="86"/>
      <c r="C5" s="86"/>
      <c r="D5" s="86"/>
      <c r="E5" s="40" t="s">
        <v>88</v>
      </c>
      <c r="F5" s="40" t="s">
        <v>92</v>
      </c>
      <c r="G5" s="40" t="s">
        <v>93</v>
      </c>
      <c r="H5" s="86"/>
    </row>
    <row r="6" spans="1:8" x14ac:dyDescent="0.2">
      <c r="A6" s="11" t="s">
        <v>0</v>
      </c>
      <c r="B6" s="13" t="s">
        <v>8</v>
      </c>
      <c r="C6" s="13" t="s">
        <v>56</v>
      </c>
      <c r="D6" s="12"/>
      <c r="E6" s="17">
        <v>286093.90999999997</v>
      </c>
      <c r="F6" s="17"/>
      <c r="G6" s="17"/>
      <c r="H6" s="17"/>
    </row>
    <row r="7" spans="1:8" x14ac:dyDescent="0.2">
      <c r="A7" s="11" t="s">
        <v>1</v>
      </c>
      <c r="B7" s="13" t="s">
        <v>9</v>
      </c>
      <c r="C7" s="13" t="s">
        <v>56</v>
      </c>
      <c r="D7" s="12"/>
      <c r="E7" s="17">
        <f>E6+E8-E30+E64-E69</f>
        <v>0</v>
      </c>
      <c r="F7" s="17">
        <f>F6+F8-F30+F64-F69</f>
        <v>0</v>
      </c>
      <c r="G7" s="17">
        <f>G6+G8-G30+G64-G69</f>
        <v>0</v>
      </c>
      <c r="H7" s="17">
        <f>H6+H8-H30+H64-H69</f>
        <v>0</v>
      </c>
    </row>
    <row r="8" spans="1:8" s="6" customFormat="1" x14ac:dyDescent="0.2">
      <c r="A8" s="7" t="s">
        <v>2</v>
      </c>
      <c r="B8" s="14" t="s">
        <v>10</v>
      </c>
      <c r="C8" s="14"/>
      <c r="D8" s="8"/>
      <c r="E8" s="18">
        <f>E10+E12+E18+E19+E24+E25+E26+E27</f>
        <v>6100000</v>
      </c>
      <c r="F8" s="18">
        <f t="shared" ref="F8:H8" si="0">F10+F12+F18+F19+F24+F25+F26+F27</f>
        <v>6100000</v>
      </c>
      <c r="G8" s="18">
        <f t="shared" si="0"/>
        <v>6100000</v>
      </c>
      <c r="H8" s="18">
        <f t="shared" si="0"/>
        <v>0</v>
      </c>
    </row>
    <row r="9" spans="1:8" x14ac:dyDescent="0.2">
      <c r="A9" s="4" t="s">
        <v>98</v>
      </c>
      <c r="B9" s="15"/>
      <c r="C9" s="15"/>
      <c r="D9" s="5"/>
      <c r="E9" s="19"/>
      <c r="F9" s="19"/>
      <c r="G9" s="19"/>
      <c r="H9" s="19"/>
    </row>
    <row r="10" spans="1:8" x14ac:dyDescent="0.2">
      <c r="A10" s="9" t="s">
        <v>99</v>
      </c>
      <c r="B10" s="16" t="s">
        <v>11</v>
      </c>
      <c r="C10" s="16" t="s">
        <v>57</v>
      </c>
      <c r="D10" s="10"/>
      <c r="E10" s="20"/>
      <c r="F10" s="20"/>
      <c r="G10" s="20"/>
      <c r="H10" s="20"/>
    </row>
    <row r="11" spans="1:8" x14ac:dyDescent="0.2">
      <c r="A11" s="4"/>
      <c r="B11" s="15"/>
      <c r="C11" s="15"/>
      <c r="D11" s="5"/>
      <c r="E11" s="19"/>
      <c r="F11" s="19"/>
      <c r="G11" s="19"/>
      <c r="H11" s="19"/>
    </row>
    <row r="12" spans="1:8" x14ac:dyDescent="0.2">
      <c r="A12" s="9" t="s">
        <v>101</v>
      </c>
      <c r="B12" s="16" t="s">
        <v>12</v>
      </c>
      <c r="C12" s="16" t="s">
        <v>58</v>
      </c>
      <c r="D12" s="10"/>
      <c r="E12" s="20">
        <f>SUM(E14:E17)</f>
        <v>5900000</v>
      </c>
      <c r="F12" s="20">
        <f t="shared" ref="F12:H12" si="1">SUM(F14:F17)</f>
        <v>5900000</v>
      </c>
      <c r="G12" s="20">
        <f t="shared" si="1"/>
        <v>5900000</v>
      </c>
      <c r="H12" s="20">
        <f t="shared" si="1"/>
        <v>0</v>
      </c>
    </row>
    <row r="13" spans="1:8" x14ac:dyDescent="0.2">
      <c r="A13" s="4" t="s">
        <v>100</v>
      </c>
      <c r="B13" s="15"/>
      <c r="C13" s="15"/>
      <c r="D13" s="5"/>
      <c r="E13" s="19"/>
      <c r="F13" s="19"/>
      <c r="G13" s="19"/>
      <c r="H13" s="19"/>
    </row>
    <row r="14" spans="1:8" ht="26.25" customHeight="1" x14ac:dyDescent="0.2">
      <c r="A14" s="4" t="s">
        <v>102</v>
      </c>
      <c r="B14" s="15" t="s">
        <v>13</v>
      </c>
      <c r="C14" s="15" t="s">
        <v>58</v>
      </c>
      <c r="D14" s="5"/>
      <c r="E14" s="19"/>
      <c r="F14" s="19"/>
      <c r="G14" s="19"/>
      <c r="H14" s="19"/>
    </row>
    <row r="15" spans="1:8" x14ac:dyDescent="0.2">
      <c r="A15" s="4" t="s">
        <v>103</v>
      </c>
      <c r="B15" s="15" t="s">
        <v>14</v>
      </c>
      <c r="C15" s="15" t="s">
        <v>58</v>
      </c>
      <c r="D15" s="5"/>
      <c r="E15" s="19">
        <v>800000</v>
      </c>
      <c r="F15" s="19">
        <v>800000</v>
      </c>
      <c r="G15" s="19">
        <v>800000</v>
      </c>
      <c r="H15" s="19"/>
    </row>
    <row r="16" spans="1:8" x14ac:dyDescent="0.2">
      <c r="A16" s="4" t="s">
        <v>104</v>
      </c>
      <c r="B16" s="15" t="s">
        <v>15</v>
      </c>
      <c r="C16" s="15" t="s">
        <v>58</v>
      </c>
      <c r="D16" s="5"/>
      <c r="E16" s="19">
        <v>5100000</v>
      </c>
      <c r="F16" s="19">
        <v>5100000</v>
      </c>
      <c r="G16" s="19">
        <v>5100000</v>
      </c>
      <c r="H16" s="19"/>
    </row>
    <row r="17" spans="1:8" x14ac:dyDescent="0.2">
      <c r="A17" s="4" t="s">
        <v>105</v>
      </c>
      <c r="B17" s="15" t="s">
        <v>16</v>
      </c>
      <c r="C17" s="15" t="s">
        <v>58</v>
      </c>
      <c r="D17" s="5"/>
      <c r="E17" s="19"/>
      <c r="F17" s="19"/>
      <c r="G17" s="19"/>
      <c r="H17" s="19"/>
    </row>
    <row r="18" spans="1:8" x14ac:dyDescent="0.2">
      <c r="A18" s="9" t="s">
        <v>106</v>
      </c>
      <c r="B18" s="16" t="s">
        <v>17</v>
      </c>
      <c r="C18" s="16" t="s">
        <v>59</v>
      </c>
      <c r="D18" s="10"/>
      <c r="E18" s="20"/>
      <c r="F18" s="20"/>
      <c r="G18" s="20"/>
      <c r="H18" s="20"/>
    </row>
    <row r="19" spans="1:8" x14ac:dyDescent="0.2">
      <c r="A19" s="9" t="s">
        <v>107</v>
      </c>
      <c r="B19" s="16" t="s">
        <v>18</v>
      </c>
      <c r="C19" s="16" t="s">
        <v>60</v>
      </c>
      <c r="D19" s="10"/>
      <c r="E19" s="20">
        <f>SUM(E21:E23)</f>
        <v>200000</v>
      </c>
      <c r="F19" s="20">
        <f t="shared" ref="F19:H19" si="2">SUM(F21:F23)</f>
        <v>200000</v>
      </c>
      <c r="G19" s="20">
        <f t="shared" si="2"/>
        <v>200000</v>
      </c>
      <c r="H19" s="20">
        <f t="shared" si="2"/>
        <v>0</v>
      </c>
    </row>
    <row r="20" spans="1:8" x14ac:dyDescent="0.2">
      <c r="A20" s="4" t="s">
        <v>100</v>
      </c>
      <c r="B20" s="15"/>
      <c r="C20" s="15"/>
      <c r="D20" s="5"/>
      <c r="E20" s="19"/>
      <c r="F20" s="19"/>
      <c r="G20" s="19"/>
      <c r="H20" s="19"/>
    </row>
    <row r="21" spans="1:8" x14ac:dyDescent="0.2">
      <c r="A21" s="4" t="s">
        <v>108</v>
      </c>
      <c r="B21" s="15" t="s">
        <v>19</v>
      </c>
      <c r="C21" s="15" t="s">
        <v>60</v>
      </c>
      <c r="D21" s="5"/>
      <c r="E21" s="19"/>
      <c r="F21" s="19"/>
      <c r="G21" s="19"/>
      <c r="H21" s="19"/>
    </row>
    <row r="22" spans="1:8" x14ac:dyDescent="0.2">
      <c r="A22" s="4" t="s">
        <v>109</v>
      </c>
      <c r="B22" s="15" t="s">
        <v>20</v>
      </c>
      <c r="C22" s="15" t="s">
        <v>60</v>
      </c>
      <c r="D22" s="5"/>
      <c r="E22" s="19"/>
      <c r="F22" s="19"/>
      <c r="G22" s="19"/>
      <c r="H22" s="19"/>
    </row>
    <row r="23" spans="1:8" x14ac:dyDescent="0.2">
      <c r="A23" s="4" t="s">
        <v>3</v>
      </c>
      <c r="B23" s="15">
        <v>1430</v>
      </c>
      <c r="C23" s="15" t="s">
        <v>60</v>
      </c>
      <c r="D23" s="5"/>
      <c r="E23" s="19">
        <v>200000</v>
      </c>
      <c r="F23" s="19">
        <v>200000</v>
      </c>
      <c r="G23" s="19">
        <v>200000</v>
      </c>
      <c r="H23" s="19"/>
    </row>
    <row r="24" spans="1:8" x14ac:dyDescent="0.2">
      <c r="A24" s="9" t="s">
        <v>110</v>
      </c>
      <c r="B24" s="16" t="s">
        <v>21</v>
      </c>
      <c r="C24" s="16" t="s">
        <v>61</v>
      </c>
      <c r="D24" s="10"/>
      <c r="E24" s="20"/>
      <c r="F24" s="20"/>
      <c r="G24" s="20"/>
      <c r="H24" s="20"/>
    </row>
    <row r="25" spans="1:8" x14ac:dyDescent="0.2">
      <c r="A25" s="9" t="s">
        <v>111</v>
      </c>
      <c r="B25" s="16" t="s">
        <v>22</v>
      </c>
      <c r="C25" s="16" t="s">
        <v>62</v>
      </c>
      <c r="D25" s="10"/>
      <c r="E25" s="20">
        <v>0</v>
      </c>
      <c r="F25" s="20">
        <v>0</v>
      </c>
      <c r="G25" s="20">
        <v>0</v>
      </c>
      <c r="H25" s="20"/>
    </row>
    <row r="26" spans="1:8" x14ac:dyDescent="0.2">
      <c r="A26" s="9" t="s">
        <v>112</v>
      </c>
      <c r="B26" s="16" t="s">
        <v>23</v>
      </c>
      <c r="C26" s="16"/>
      <c r="D26" s="10"/>
      <c r="E26" s="20"/>
      <c r="F26" s="20"/>
      <c r="G26" s="20"/>
      <c r="H26" s="20"/>
    </row>
    <row r="27" spans="1:8" x14ac:dyDescent="0.2">
      <c r="A27" s="9" t="s">
        <v>113</v>
      </c>
      <c r="B27" s="16" t="s">
        <v>24</v>
      </c>
      <c r="C27" s="16" t="s">
        <v>56</v>
      </c>
      <c r="D27" s="10"/>
      <c r="E27" s="20">
        <f>E29</f>
        <v>0</v>
      </c>
      <c r="F27" s="20">
        <f t="shared" ref="F27:H27" si="3">F29</f>
        <v>0</v>
      </c>
      <c r="G27" s="20">
        <f t="shared" si="3"/>
        <v>0</v>
      </c>
      <c r="H27" s="20">
        <f t="shared" si="3"/>
        <v>0</v>
      </c>
    </row>
    <row r="28" spans="1:8" x14ac:dyDescent="0.2">
      <c r="A28" s="4" t="s">
        <v>114</v>
      </c>
      <c r="B28" s="15"/>
      <c r="C28" s="15"/>
      <c r="D28" s="5"/>
      <c r="E28" s="19"/>
      <c r="F28" s="19"/>
      <c r="G28" s="19"/>
      <c r="H28" s="19"/>
    </row>
    <row r="29" spans="1:8" ht="25.5" x14ac:dyDescent="0.2">
      <c r="A29" s="4" t="s">
        <v>115</v>
      </c>
      <c r="B29" s="15" t="s">
        <v>25</v>
      </c>
      <c r="C29" s="15" t="s">
        <v>63</v>
      </c>
      <c r="D29" s="5"/>
      <c r="E29" s="19"/>
      <c r="F29" s="19"/>
      <c r="G29" s="19"/>
      <c r="H29" s="19"/>
    </row>
    <row r="30" spans="1:8" s="6" customFormat="1" x14ac:dyDescent="0.2">
      <c r="A30" s="7" t="s">
        <v>4</v>
      </c>
      <c r="B30" s="14" t="s">
        <v>26</v>
      </c>
      <c r="C30" s="14" t="s">
        <v>56</v>
      </c>
      <c r="D30" s="8"/>
      <c r="E30" s="18">
        <f>E32+E38+E43+E48+E52+E54+E60</f>
        <v>6386093.9100000001</v>
      </c>
      <c r="F30" s="18">
        <f>F32+F38+F43+F48+F52+F54+F60</f>
        <v>6100000</v>
      </c>
      <c r="G30" s="18">
        <f>G32+G38+G43+G48+G52+G54+G60</f>
        <v>6100000</v>
      </c>
      <c r="H30" s="18">
        <f>H32+H38+H43+H48+H52+H54+H60</f>
        <v>0</v>
      </c>
    </row>
    <row r="31" spans="1:8" x14ac:dyDescent="0.2">
      <c r="A31" s="4" t="s">
        <v>98</v>
      </c>
      <c r="B31" s="15"/>
      <c r="C31" s="15"/>
      <c r="D31" s="5"/>
      <c r="E31" s="19"/>
      <c r="F31" s="19"/>
      <c r="G31" s="19"/>
      <c r="H31" s="19"/>
    </row>
    <row r="32" spans="1:8" x14ac:dyDescent="0.2">
      <c r="A32" s="9" t="s">
        <v>116</v>
      </c>
      <c r="B32" s="16" t="s">
        <v>27</v>
      </c>
      <c r="C32" s="16" t="s">
        <v>56</v>
      </c>
      <c r="D32" s="10"/>
      <c r="E32" s="20">
        <f>SUM(E34:E37)</f>
        <v>520800</v>
      </c>
      <c r="F32" s="20">
        <f t="shared" ref="F32:H32" si="4">SUM(F34:F37)</f>
        <v>520800</v>
      </c>
      <c r="G32" s="20">
        <f t="shared" si="4"/>
        <v>520800</v>
      </c>
      <c r="H32" s="20">
        <f t="shared" si="4"/>
        <v>0</v>
      </c>
    </row>
    <row r="33" spans="1:8" x14ac:dyDescent="0.2">
      <c r="A33" s="4" t="s">
        <v>100</v>
      </c>
      <c r="B33" s="3"/>
      <c r="C33" s="3"/>
      <c r="D33" s="5"/>
      <c r="E33" s="19"/>
      <c r="F33" s="19"/>
      <c r="G33" s="19"/>
      <c r="H33" s="19"/>
    </row>
    <row r="34" spans="1:8" x14ac:dyDescent="0.2">
      <c r="A34" s="4" t="s">
        <v>117</v>
      </c>
      <c r="B34" s="15" t="s">
        <v>28</v>
      </c>
      <c r="C34" s="15" t="s">
        <v>64</v>
      </c>
      <c r="D34" s="5"/>
      <c r="E34" s="19">
        <v>400000</v>
      </c>
      <c r="F34" s="19">
        <v>400000</v>
      </c>
      <c r="G34" s="19">
        <v>400000</v>
      </c>
      <c r="H34" s="19"/>
    </row>
    <row r="35" spans="1:8" x14ac:dyDescent="0.2">
      <c r="A35" s="4" t="s">
        <v>118</v>
      </c>
      <c r="B35" s="15" t="s">
        <v>29</v>
      </c>
      <c r="C35" s="15" t="s">
        <v>65</v>
      </c>
      <c r="D35" s="5"/>
      <c r="E35" s="19"/>
      <c r="F35" s="19"/>
      <c r="G35" s="19"/>
      <c r="H35" s="19"/>
    </row>
    <row r="36" spans="1:8" ht="25.5" x14ac:dyDescent="0.2">
      <c r="A36" s="4" t="s">
        <v>119</v>
      </c>
      <c r="B36" s="15" t="s">
        <v>30</v>
      </c>
      <c r="C36" s="15" t="s">
        <v>66</v>
      </c>
      <c r="D36" s="5"/>
      <c r="E36" s="19">
        <v>0</v>
      </c>
      <c r="F36" s="19">
        <v>0</v>
      </c>
      <c r="G36" s="19">
        <v>0</v>
      </c>
      <c r="H36" s="19"/>
    </row>
    <row r="37" spans="1:8" ht="25.5" x14ac:dyDescent="0.2">
      <c r="A37" s="4" t="s">
        <v>120</v>
      </c>
      <c r="B37" s="15" t="s">
        <v>31</v>
      </c>
      <c r="C37" s="15" t="s">
        <v>67</v>
      </c>
      <c r="D37" s="5"/>
      <c r="E37" s="19">
        <v>120800</v>
      </c>
      <c r="F37" s="19">
        <v>120800</v>
      </c>
      <c r="G37" s="19">
        <v>120800</v>
      </c>
      <c r="H37" s="19"/>
    </row>
    <row r="38" spans="1:8" x14ac:dyDescent="0.2">
      <c r="A38" s="9" t="s">
        <v>121</v>
      </c>
      <c r="B38" s="16">
        <v>2200</v>
      </c>
      <c r="C38" s="16">
        <v>300</v>
      </c>
      <c r="D38" s="10"/>
      <c r="E38" s="20">
        <f>E40</f>
        <v>0</v>
      </c>
      <c r="F38" s="20">
        <f t="shared" ref="F38:H38" si="5">F40</f>
        <v>0</v>
      </c>
      <c r="G38" s="20">
        <f t="shared" si="5"/>
        <v>0</v>
      </c>
      <c r="H38" s="20">
        <f t="shared" si="5"/>
        <v>0</v>
      </c>
    </row>
    <row r="39" spans="1:8" x14ac:dyDescent="0.2">
      <c r="A39" s="4" t="s">
        <v>100</v>
      </c>
      <c r="B39" s="15"/>
      <c r="C39" s="15"/>
      <c r="D39" s="5"/>
      <c r="E39" s="19"/>
      <c r="F39" s="19"/>
      <c r="G39" s="19"/>
      <c r="H39" s="19"/>
    </row>
    <row r="40" spans="1:8" ht="25.5" x14ac:dyDescent="0.2">
      <c r="A40" s="4" t="s">
        <v>124</v>
      </c>
      <c r="B40" s="15" t="s">
        <v>122</v>
      </c>
      <c r="C40" s="15" t="s">
        <v>123</v>
      </c>
      <c r="D40" s="5"/>
      <c r="E40" s="19">
        <f>E41+E42</f>
        <v>0</v>
      </c>
      <c r="F40" s="19">
        <f t="shared" ref="F40:H40" si="6">F41+F42</f>
        <v>0</v>
      </c>
      <c r="G40" s="19">
        <f t="shared" si="6"/>
        <v>0</v>
      </c>
      <c r="H40" s="19">
        <f t="shared" si="6"/>
        <v>0</v>
      </c>
    </row>
    <row r="41" spans="1:8" ht="38.25" x14ac:dyDescent="0.2">
      <c r="A41" s="4" t="s">
        <v>125</v>
      </c>
      <c r="B41" s="15" t="s">
        <v>32</v>
      </c>
      <c r="C41" s="15" t="s">
        <v>68</v>
      </c>
      <c r="D41" s="5"/>
      <c r="E41" s="19">
        <v>0</v>
      </c>
      <c r="F41" s="19">
        <v>0</v>
      </c>
      <c r="G41" s="19">
        <v>0</v>
      </c>
      <c r="H41" s="19"/>
    </row>
    <row r="42" spans="1:8" ht="25.5" x14ac:dyDescent="0.2">
      <c r="A42" s="4" t="s">
        <v>126</v>
      </c>
      <c r="B42" s="15" t="s">
        <v>33</v>
      </c>
      <c r="C42" s="15" t="s">
        <v>69</v>
      </c>
      <c r="D42" s="5"/>
      <c r="E42" s="19"/>
      <c r="F42" s="19"/>
      <c r="G42" s="19"/>
      <c r="H42" s="19"/>
    </row>
    <row r="43" spans="1:8" x14ac:dyDescent="0.2">
      <c r="A43" s="9" t="s">
        <v>127</v>
      </c>
      <c r="B43" s="16" t="s">
        <v>34</v>
      </c>
      <c r="C43" s="16" t="s">
        <v>70</v>
      </c>
      <c r="D43" s="10"/>
      <c r="E43" s="20">
        <f>SUM(E45:E47)</f>
        <v>2280.36</v>
      </c>
      <c r="F43" s="20">
        <f t="shared" ref="F43:H43" si="7">SUM(F45:F47)</f>
        <v>2000</v>
      </c>
      <c r="G43" s="20">
        <f t="shared" si="7"/>
        <v>2000</v>
      </c>
      <c r="H43" s="20">
        <f t="shared" si="7"/>
        <v>0</v>
      </c>
    </row>
    <row r="44" spans="1:8" x14ac:dyDescent="0.2">
      <c r="A44" s="4" t="s">
        <v>114</v>
      </c>
      <c r="B44" s="3"/>
      <c r="C44" s="3"/>
      <c r="D44" s="5"/>
      <c r="E44" s="19"/>
      <c r="F44" s="19"/>
      <c r="G44" s="19"/>
      <c r="H44" s="19"/>
    </row>
    <row r="45" spans="1:8" x14ac:dyDescent="0.2">
      <c r="A45" s="4" t="s">
        <v>128</v>
      </c>
      <c r="B45" s="15" t="s">
        <v>35</v>
      </c>
      <c r="C45" s="15" t="s">
        <v>71</v>
      </c>
      <c r="D45" s="5"/>
      <c r="E45" s="19"/>
      <c r="F45" s="19"/>
      <c r="G45" s="19"/>
      <c r="H45" s="19"/>
    </row>
    <row r="46" spans="1:8" ht="25.5" x14ac:dyDescent="0.2">
      <c r="A46" s="4" t="s">
        <v>129</v>
      </c>
      <c r="B46" s="15" t="s">
        <v>36</v>
      </c>
      <c r="C46" s="15" t="s">
        <v>72</v>
      </c>
      <c r="D46" s="5"/>
      <c r="E46" s="19"/>
      <c r="F46" s="19"/>
      <c r="G46" s="19"/>
      <c r="H46" s="19"/>
    </row>
    <row r="47" spans="1:8" x14ac:dyDescent="0.2">
      <c r="A47" s="4" t="s">
        <v>130</v>
      </c>
      <c r="B47" s="15" t="s">
        <v>37</v>
      </c>
      <c r="C47" s="15" t="s">
        <v>73</v>
      </c>
      <c r="D47" s="5"/>
      <c r="E47" s="19">
        <v>2280.36</v>
      </c>
      <c r="F47" s="19">
        <v>2000</v>
      </c>
      <c r="G47" s="19">
        <v>2000</v>
      </c>
      <c r="H47" s="19"/>
    </row>
    <row r="48" spans="1:8" x14ac:dyDescent="0.2">
      <c r="A48" s="9" t="s">
        <v>131</v>
      </c>
      <c r="B48" s="16" t="s">
        <v>38</v>
      </c>
      <c r="C48" s="16" t="s">
        <v>56</v>
      </c>
      <c r="D48" s="10"/>
      <c r="E48" s="20">
        <f>SUM(E50:E51)</f>
        <v>0</v>
      </c>
      <c r="F48" s="20">
        <f>SUM(F50:F51)</f>
        <v>0</v>
      </c>
      <c r="G48" s="20">
        <f>SUM(G50:G51)</f>
        <v>0</v>
      </c>
      <c r="H48" s="20">
        <f>SUM(H50:H51)</f>
        <v>0</v>
      </c>
    </row>
    <row r="49" spans="1:8" x14ac:dyDescent="0.2">
      <c r="A49" s="4" t="s">
        <v>114</v>
      </c>
      <c r="B49" s="15"/>
      <c r="C49" s="15"/>
      <c r="D49" s="5"/>
      <c r="E49" s="19"/>
      <c r="F49" s="19"/>
      <c r="G49" s="19"/>
      <c r="H49" s="19"/>
    </row>
    <row r="50" spans="1:8" x14ac:dyDescent="0.2">
      <c r="A50" s="4" t="s">
        <v>132</v>
      </c>
      <c r="B50" s="15" t="s">
        <v>39</v>
      </c>
      <c r="C50" s="15" t="s">
        <v>74</v>
      </c>
      <c r="D50" s="5"/>
      <c r="E50" s="19"/>
      <c r="F50" s="19"/>
      <c r="G50" s="19"/>
      <c r="H50" s="19"/>
    </row>
    <row r="51" spans="1:8" x14ac:dyDescent="0.2">
      <c r="A51" s="4" t="s">
        <v>5</v>
      </c>
      <c r="B51" s="15" t="s">
        <v>40</v>
      </c>
      <c r="C51" s="15" t="s">
        <v>75</v>
      </c>
      <c r="D51" s="5"/>
      <c r="E51" s="19"/>
      <c r="F51" s="19"/>
      <c r="G51" s="19"/>
      <c r="H51" s="19"/>
    </row>
    <row r="52" spans="1:8" x14ac:dyDescent="0.2">
      <c r="A52" s="9" t="s">
        <v>133</v>
      </c>
      <c r="B52" s="16" t="s">
        <v>41</v>
      </c>
      <c r="C52" s="16" t="s">
        <v>56</v>
      </c>
      <c r="D52" s="10"/>
      <c r="E52" s="20">
        <f>E53</f>
        <v>0</v>
      </c>
      <c r="F52" s="20">
        <f t="shared" ref="F52:H52" si="8">F53</f>
        <v>0</v>
      </c>
      <c r="G52" s="20">
        <f t="shared" si="8"/>
        <v>0</v>
      </c>
      <c r="H52" s="20">
        <f t="shared" si="8"/>
        <v>0</v>
      </c>
    </row>
    <row r="53" spans="1:8" ht="25.5" x14ac:dyDescent="0.2">
      <c r="A53" s="4" t="s">
        <v>134</v>
      </c>
      <c r="B53" s="15" t="s">
        <v>42</v>
      </c>
      <c r="C53" s="15" t="s">
        <v>76</v>
      </c>
      <c r="D53" s="5"/>
      <c r="E53" s="19"/>
      <c r="F53" s="19"/>
      <c r="G53" s="19"/>
      <c r="H53" s="19"/>
    </row>
    <row r="54" spans="1:8" x14ac:dyDescent="0.2">
      <c r="A54" s="9" t="s">
        <v>135</v>
      </c>
      <c r="B54" s="16" t="s">
        <v>43</v>
      </c>
      <c r="C54" s="16" t="s">
        <v>56</v>
      </c>
      <c r="D54" s="10"/>
      <c r="E54" s="20">
        <f>SUM(E56:E59)</f>
        <v>5863013.5499999998</v>
      </c>
      <c r="F54" s="20">
        <f>SUM(F56:F59)</f>
        <v>5577200</v>
      </c>
      <c r="G54" s="20">
        <f>SUM(G56:G59)</f>
        <v>5577200</v>
      </c>
      <c r="H54" s="20">
        <f>SUM(H56:H59)</f>
        <v>0</v>
      </c>
    </row>
    <row r="55" spans="1:8" x14ac:dyDescent="0.2">
      <c r="A55" s="4" t="s">
        <v>100</v>
      </c>
      <c r="B55" s="3"/>
      <c r="C55" s="3"/>
      <c r="D55" s="5"/>
      <c r="E55" s="19"/>
      <c r="F55" s="19"/>
      <c r="G55" s="19"/>
      <c r="H55" s="19"/>
    </row>
    <row r="56" spans="1:8" x14ac:dyDescent="0.2">
      <c r="A56" s="4" t="s">
        <v>136</v>
      </c>
      <c r="B56" s="15" t="s">
        <v>44</v>
      </c>
      <c r="C56" s="15" t="s">
        <v>77</v>
      </c>
      <c r="D56" s="5"/>
      <c r="E56" s="19"/>
      <c r="F56" s="19"/>
      <c r="G56" s="19"/>
      <c r="H56" s="19"/>
    </row>
    <row r="57" spans="1:8" ht="25.5" x14ac:dyDescent="0.2">
      <c r="A57" s="4" t="s">
        <v>137</v>
      </c>
      <c r="B57" s="15" t="s">
        <v>45</v>
      </c>
      <c r="C57" s="15" t="s">
        <v>78</v>
      </c>
      <c r="D57" s="5"/>
      <c r="E57" s="19"/>
      <c r="F57" s="19"/>
      <c r="G57" s="19"/>
      <c r="H57" s="19"/>
    </row>
    <row r="58" spans="1:8" x14ac:dyDescent="0.2">
      <c r="A58" s="4" t="s">
        <v>138</v>
      </c>
      <c r="B58" s="15" t="s">
        <v>46</v>
      </c>
      <c r="C58" s="15" t="s">
        <v>79</v>
      </c>
      <c r="D58" s="5"/>
      <c r="E58" s="19">
        <v>5823013.5499999998</v>
      </c>
      <c r="F58" s="19">
        <v>5537200</v>
      </c>
      <c r="G58" s="19">
        <v>5537200</v>
      </c>
      <c r="H58" s="19"/>
    </row>
    <row r="59" spans="1:8" x14ac:dyDescent="0.2">
      <c r="A59" s="4" t="s">
        <v>139</v>
      </c>
      <c r="B59" s="15">
        <v>2660</v>
      </c>
      <c r="C59" s="15" t="s">
        <v>80</v>
      </c>
      <c r="D59" s="5"/>
      <c r="E59" s="19">
        <v>40000</v>
      </c>
      <c r="F59" s="19">
        <v>40000</v>
      </c>
      <c r="G59" s="19">
        <v>40000</v>
      </c>
      <c r="H59" s="19"/>
    </row>
    <row r="60" spans="1:8" x14ac:dyDescent="0.2">
      <c r="A60" s="9" t="s">
        <v>140</v>
      </c>
      <c r="B60" s="16" t="s">
        <v>47</v>
      </c>
      <c r="C60" s="16" t="s">
        <v>81</v>
      </c>
      <c r="D60" s="10"/>
      <c r="E60" s="20">
        <f>SUM(E62:E63)</f>
        <v>0</v>
      </c>
      <c r="F60" s="20">
        <f t="shared" ref="F60:H60" si="9">SUM(F62:F63)</f>
        <v>0</v>
      </c>
      <c r="G60" s="20">
        <f t="shared" si="9"/>
        <v>0</v>
      </c>
      <c r="H60" s="20">
        <f t="shared" si="9"/>
        <v>0</v>
      </c>
    </row>
    <row r="61" spans="1:8" x14ac:dyDescent="0.2">
      <c r="A61" s="4" t="s">
        <v>100</v>
      </c>
      <c r="B61" s="15"/>
      <c r="C61" s="15"/>
      <c r="D61" s="5"/>
      <c r="E61" s="19"/>
      <c r="F61" s="19"/>
      <c r="G61" s="19"/>
      <c r="H61" s="19"/>
    </row>
    <row r="62" spans="1:8" ht="25.5" x14ac:dyDescent="0.2">
      <c r="A62" s="4" t="s">
        <v>141</v>
      </c>
      <c r="B62" s="15" t="s">
        <v>48</v>
      </c>
      <c r="C62" s="15" t="s">
        <v>82</v>
      </c>
      <c r="D62" s="5"/>
      <c r="E62" s="19"/>
      <c r="F62" s="19"/>
      <c r="G62" s="19"/>
      <c r="H62" s="19"/>
    </row>
    <row r="63" spans="1:8" ht="25.5" x14ac:dyDescent="0.2">
      <c r="A63" s="4" t="s">
        <v>142</v>
      </c>
      <c r="B63" s="15" t="s">
        <v>49</v>
      </c>
      <c r="C63" s="15" t="s">
        <v>83</v>
      </c>
      <c r="D63" s="5"/>
      <c r="E63" s="19"/>
      <c r="F63" s="19"/>
      <c r="G63" s="19"/>
      <c r="H63" s="19"/>
    </row>
    <row r="64" spans="1:8" s="6" customFormat="1" x14ac:dyDescent="0.2">
      <c r="A64" s="7" t="s">
        <v>6</v>
      </c>
      <c r="B64" s="14" t="s">
        <v>50</v>
      </c>
      <c r="C64" s="14" t="s">
        <v>84</v>
      </c>
      <c r="D64" s="8"/>
      <c r="E64" s="18">
        <f>SUM(E66:E68)</f>
        <v>0</v>
      </c>
      <c r="F64" s="18">
        <f t="shared" ref="F64:H64" si="10">SUM(F66:F68)</f>
        <v>0</v>
      </c>
      <c r="G64" s="18">
        <f t="shared" si="10"/>
        <v>0</v>
      </c>
      <c r="H64" s="18">
        <f t="shared" si="10"/>
        <v>0</v>
      </c>
    </row>
    <row r="65" spans="1:8" x14ac:dyDescent="0.2">
      <c r="A65" s="4" t="s">
        <v>98</v>
      </c>
      <c r="B65" s="15"/>
      <c r="C65" s="15"/>
      <c r="D65" s="5"/>
      <c r="E65" s="19"/>
      <c r="F65" s="19"/>
      <c r="G65" s="19"/>
      <c r="H65" s="19"/>
    </row>
    <row r="66" spans="1:8" x14ac:dyDescent="0.2">
      <c r="A66" s="4" t="s">
        <v>143</v>
      </c>
      <c r="B66" s="15" t="s">
        <v>51</v>
      </c>
      <c r="C66" s="15">
        <v>180</v>
      </c>
      <c r="D66" s="5"/>
      <c r="E66" s="19"/>
      <c r="F66" s="19"/>
      <c r="G66" s="19"/>
      <c r="H66" s="19"/>
    </row>
    <row r="67" spans="1:8" x14ac:dyDescent="0.2">
      <c r="A67" s="4" t="s">
        <v>144</v>
      </c>
      <c r="B67" s="15" t="s">
        <v>52</v>
      </c>
      <c r="C67" s="15"/>
      <c r="D67" s="5"/>
      <c r="E67" s="19"/>
      <c r="F67" s="19"/>
      <c r="G67" s="19"/>
      <c r="H67" s="19"/>
    </row>
    <row r="68" spans="1:8" x14ac:dyDescent="0.2">
      <c r="A68" s="4" t="s">
        <v>145</v>
      </c>
      <c r="B68" s="15" t="s">
        <v>53</v>
      </c>
      <c r="C68" s="15"/>
      <c r="D68" s="5"/>
      <c r="E68" s="19"/>
      <c r="F68" s="19"/>
      <c r="G68" s="19"/>
      <c r="H68" s="19"/>
    </row>
    <row r="69" spans="1:8" s="6" customFormat="1" x14ac:dyDescent="0.2">
      <c r="A69" s="7" t="s">
        <v>7</v>
      </c>
      <c r="B69" s="14" t="s">
        <v>54</v>
      </c>
      <c r="C69" s="14" t="s">
        <v>56</v>
      </c>
      <c r="D69" s="8"/>
      <c r="E69" s="18">
        <f>E71</f>
        <v>0</v>
      </c>
      <c r="F69" s="18">
        <f t="shared" ref="F69:H69" si="11">F71</f>
        <v>0</v>
      </c>
      <c r="G69" s="18">
        <f t="shared" si="11"/>
        <v>0</v>
      </c>
      <c r="H69" s="18">
        <f t="shared" si="11"/>
        <v>0</v>
      </c>
    </row>
    <row r="70" spans="1:8" x14ac:dyDescent="0.2">
      <c r="A70" s="4" t="s">
        <v>146</v>
      </c>
      <c r="B70" s="15"/>
      <c r="C70" s="15"/>
      <c r="D70" s="5"/>
      <c r="E70" s="19"/>
      <c r="F70" s="19"/>
      <c r="G70" s="19"/>
      <c r="H70" s="19"/>
    </row>
    <row r="71" spans="1:8" x14ac:dyDescent="0.2">
      <c r="A71" s="4" t="s">
        <v>147</v>
      </c>
      <c r="B71" s="15" t="s">
        <v>55</v>
      </c>
      <c r="C71" s="15" t="s">
        <v>85</v>
      </c>
      <c r="D71" s="5"/>
      <c r="E71" s="19"/>
      <c r="F71" s="19"/>
      <c r="G71" s="19"/>
      <c r="H71" s="19"/>
    </row>
  </sheetData>
  <sheetProtection password="CC3B" sheet="1" objects="1" scenarios="1"/>
  <protectedRanges>
    <protectedRange sqref="E4:G4 E6:H6 E9:H11 E13:H18 E20:H26 E28:H29 E31:H31 E33:H37 E39:H39 E41:H42 E44:H47 E49:H51 E53:H53 E55:H59 E61:H63 E65:H68 E70:H71 A72:L77 J6:L71" name="Диапазон1"/>
  </protectedRanges>
  <mergeCells count="7">
    <mergeCell ref="A1:H1"/>
    <mergeCell ref="A3:A5"/>
    <mergeCell ref="B3:B5"/>
    <mergeCell ref="C3:C5"/>
    <mergeCell ref="D3:D5"/>
    <mergeCell ref="E3:H3"/>
    <mergeCell ref="H4:H5"/>
  </mergeCells>
  <pageMargins left="0" right="0" top="0" bottom="0" header="0" footer="0"/>
  <pageSetup paperSize="9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титульный</vt:lpstr>
      <vt:lpstr>раздел 1</vt:lpstr>
      <vt:lpstr>раздел 2</vt:lpstr>
      <vt:lpstr>Обоснования</vt:lpstr>
      <vt:lpstr>мун.задание</vt:lpstr>
      <vt:lpstr>целевые</vt:lpstr>
      <vt:lpstr>внебюджет</vt:lpstr>
      <vt:lpstr>внебюджет!Область_печати</vt:lpstr>
      <vt:lpstr>мун.задание!Область_печати</vt:lpstr>
      <vt:lpstr>Обоснования!Область_печати</vt:lpstr>
      <vt:lpstr>'раздел 2'!Область_печати</vt:lpstr>
      <vt:lpstr>целевые!Область_печати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2025-01-17T06:53:19Z</dcterms:modified>
</cp:coreProperties>
</file>